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0" activeTab="2"/>
  </bookViews>
  <sheets>
    <sheet name="VRA" sheetId="1" r:id="rId1"/>
    <sheet name="FBA" sheetId="2" r:id="rId2"/>
    <sheet name="finansav_sum4" sheetId="3" r:id="rId3"/>
  </sheets>
  <definedNames>
    <definedName name="_xlnm.Print_Area" localSheetId="0">'VRA'!$A$1:$I$60</definedName>
    <definedName name="_xlnm.Print_Titles" localSheetId="0">'VRA'!$19:$19</definedName>
  </definedNames>
  <calcPr fullCalcOnLoad="1"/>
</workbook>
</file>

<file path=xl/sharedStrings.xml><?xml version="1.0" encoding="utf-8"?>
<sst xmlns="http://schemas.openxmlformats.org/spreadsheetml/2006/main" count="358" uniqueCount="269">
  <si>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</si>
  <si>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</si>
  <si>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</si>
  <si>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</si>
  <si>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</si>
  <si>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</si>
  <si>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</si>
  <si>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</si>
  <si>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</si>
  <si>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</si>
  <si>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</si>
  <si>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</si>
  <si>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</si>
  <si>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</si>
  <si>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</si>
  <si>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</si>
  <si>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</si>
  <si>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</si>
  <si>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</si>
  <si>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</si>
  <si>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</si>
  <si>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</si>
  <si>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</si>
  <si>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</si>
  <si>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</si>
  <si>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</si>
  <si>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</si>
  <si>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</si>
  <si>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</si>
  <si>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</si>
  <si>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</si>
  <si>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</si>
  <si>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</si>
  <si>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</si>
  <si>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</si>
  <si>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</si>
  <si>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</si>
  <si>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</si>
  <si>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</si>
  <si>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</si>
  <si>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</si>
  <si>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</si>
  <si>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</si>
  <si>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</si>
  <si>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</si>
  <si>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</si>
  <si>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</si>
  <si>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</si>
  <si>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</si>
  <si>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</si>
  <si>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</si>
  <si>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</si>
  <si>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</si>
  <si>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</si>
  <si>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</si>
  <si>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</si>
  <si>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</si>
  <si>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</si>
  <si>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</si>
  <si>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</si>
  <si>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</si>
  <si>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</si>
  <si>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</si>
  <si>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</si>
  <si>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</si>
  <si>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</si>
  <si>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</si>
  <si>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</si>
  <si>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</si>
  <si>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</si>
  <si>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</si>
  <si>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</si>
  <si>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</si>
  <si>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</si>
  <si>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</si>
  <si>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</si>
  <si>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</si>
  <si>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</si>
  <si>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</si>
  <si>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</si>
  <si>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</si>
  <si>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</si>
  <si>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</si>
  <si>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</si>
  <si>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</si>
  <si>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</si>
  <si>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</si>
  <si>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</si>
  <si>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</si>
  <si>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</si>
  <si>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</si>
  <si>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</si>
  <si>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</si>
  <si>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</si>
  <si>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</si>
  <si>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</si>
  <si>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</si>
  <si>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</si>
  <si>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</si>
  <si>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</si>
  <si>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Direktorius</t>
  </si>
  <si>
    <t>1.</t>
  </si>
  <si>
    <t>1.1.</t>
  </si>
  <si>
    <t>1.2.</t>
  </si>
  <si>
    <t>2.</t>
  </si>
  <si>
    <t>Plėtros darbai</t>
  </si>
  <si>
    <t>Programinė įranga ir jos licencijos</t>
  </si>
  <si>
    <t>Kitas nematerialusis turtas</t>
  </si>
  <si>
    <t>Prestižas</t>
  </si>
  <si>
    <t>3.</t>
  </si>
  <si>
    <t>3.1.</t>
  </si>
  <si>
    <t>4.</t>
  </si>
  <si>
    <t>5.</t>
  </si>
  <si>
    <t>Strateginės ir neliečiamosios atsargos</t>
  </si>
  <si>
    <t>Medžiagos, žaliavos ir ūkinis inventorius</t>
  </si>
  <si>
    <t>Nebaigta gaminti produkcija ir nebaigtos vykdyti sutartys</t>
  </si>
  <si>
    <t>Ilgalaikis materialusis ir biologinis turtas, skirtas parduoti</t>
  </si>
  <si>
    <t>Paskutinė ataskaitinio laikotarpio diena</t>
  </si>
  <si>
    <t>Paskutinė praėjusio ataskaitinio laikotarpio diena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</si>
  <si>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</si>
  <si>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</si>
  <si>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</si>
  <si>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</si>
  <si>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</si>
  <si>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</si>
  <si>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</si>
  <si>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</si>
  <si>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</si>
  <si>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</si>
  <si>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</si>
  <si>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</si>
  <si>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</si>
  <si>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</si>
  <si>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</si>
  <si>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</si>
  <si>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</si>
  <si>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</si>
  <si>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</si>
  <si>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</si>
  <si>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</si>
  <si>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</si>
  <si>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</si>
  <si>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</si>
  <si>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</si>
  <si>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</si>
  <si>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</rPr>
      <t>2.</t>
    </r>
  </si>
  <si>
    <t>4.1.</t>
  </si>
  <si>
    <t>4.2.</t>
  </si>
  <si>
    <t>Iš kitų šaltinių</t>
  </si>
  <si>
    <t>Dalininkų kapitalas</t>
  </si>
  <si>
    <t>Tikrosios vertės rezervas</t>
  </si>
  <si>
    <t>Nuosavybės metodo įtaka</t>
  </si>
  <si>
    <t>Sukauptas perviršis ar deficitas</t>
  </si>
  <si>
    <t>2-ojo VSAFAS „Finansinės būklės ataskaita“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</si>
  <si>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</si>
  <si>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</si>
  <si>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</si>
  <si>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</si>
  <si>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>Pateikimo valiuta ir tikslumas: litais arba tūkstančiais litų</t>
  </si>
  <si>
    <t xml:space="preserve">Pastabos Nr. </t>
  </si>
  <si>
    <t>ILGALAIKIS TURTAS</t>
  </si>
  <si>
    <t>Nematerialusis turtas</t>
  </si>
  <si>
    <t>I.1</t>
  </si>
  <si>
    <t>I.2</t>
  </si>
  <si>
    <t>I.3</t>
  </si>
  <si>
    <t>I.4</t>
  </si>
  <si>
    <t>Nebaigti projektai ir išankstiniai mokėjimai</t>
  </si>
  <si>
    <t>I.5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</si>
  <si>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</si>
  <si>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</si>
  <si>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</si>
  <si>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</si>
  <si>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</si>
  <si>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</si>
  <si>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</si>
  <si>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</si>
  <si>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</si>
  <si>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</si>
  <si>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</si>
  <si>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</si>
  <si>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</si>
  <si>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</si>
  <si>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</si>
  <si>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</si>
  <si>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</si>
  <si>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</si>
  <si>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</si>
  <si>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</si>
  <si>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</si>
  <si>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Ilgalaikis finansinis turtas</t>
  </si>
  <si>
    <t>Kitas ilgalaikis turtas</t>
  </si>
  <si>
    <t>BIOLOGINIS TURTAS</t>
  </si>
  <si>
    <t>TRUMPALAIKIS TURTAS</t>
  </si>
  <si>
    <t>Atsargos</t>
  </si>
  <si>
    <t>Pagaminta produkcija, atsargos, skirtos parduoti (perduoti)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</si>
  <si>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</si>
  <si>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</si>
  <si>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</si>
  <si>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</si>
  <si>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</si>
  <si>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</si>
  <si>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</si>
  <si>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</si>
  <si>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</si>
  <si>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</si>
  <si>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</si>
  <si>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</si>
  <si>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</si>
  <si>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</si>
  <si>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</si>
  <si>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</si>
  <si>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</si>
  <si>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</si>
  <si>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</si>
  <si>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</si>
  <si>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</si>
  <si>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</si>
  <si>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</si>
  <si>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</si>
  <si>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</si>
  <si>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</si>
  <si>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</si>
  <si>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</si>
  <si>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</si>
  <si>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</si>
  <si>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</si>
  <si>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</si>
  <si>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</si>
  <si>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</si>
  <si>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</si>
  <si>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</si>
  <si>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</si>
  <si>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</si>
  <si>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</si>
  <si>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</si>
  <si>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</si>
  <si>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</si>
  <si>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</si>
  <si>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</si>
  <si>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</si>
  <si>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</si>
  <si>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</si>
  <si>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Rezervai</t>
  </si>
  <si>
    <t>Kiti rezervai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</si>
  <si>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</si>
  <si>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</si>
  <si>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</si>
  <si>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</si>
  <si>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</si>
  <si>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</si>
  <si>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</si>
  <si>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 xml:space="preserve">Direktorius </t>
  </si>
  <si>
    <t>Stanislovas Milašius</t>
  </si>
  <si>
    <t xml:space="preserve">                  20-ojo VSAFAS „Finansavimo sumos“</t>
  </si>
  <si>
    <t>Kauno Kovo 11-osios  vidurinė mokykla</t>
  </si>
  <si>
    <t>Įstaigos kodas 190136691 Kovo 11-osios 50, Kaunas</t>
  </si>
  <si>
    <t>Įstaigos kodas 190136691 Kovo 11-osios 50,Kaunas</t>
  </si>
  <si>
    <t>PAGAL 2011M.KOVO 31 D. DUOMENIS</t>
  </si>
  <si>
    <t>PAGAL 2011 M. KOVO 31 D. DUOMENIS</t>
  </si>
  <si>
    <t xml:space="preserve">2011-06-14 NR </t>
  </si>
  <si>
    <t xml:space="preserve">2011-06-14 Nr </t>
  </si>
  <si>
    <t xml:space="preserve"> </t>
  </si>
  <si>
    <t>Kauno Žaliakalnio progimnazija</t>
  </si>
  <si>
    <t>Vur. Buhalterė</t>
  </si>
  <si>
    <t>Aušra Gedžiūnienė</t>
  </si>
  <si>
    <t>Dir. pavaduotoja ugdymui, pavaduojanti direktorių</t>
  </si>
  <si>
    <t xml:space="preserve">Taisija </t>
  </si>
  <si>
    <t>Kovalenkina</t>
  </si>
  <si>
    <t>FINANSAVIMO SUMOS PAGAL ŠALTINĮ, TIKSLINĘ PASKIRTĮ IR JŲ POKYČIAI PER ATASKAITINĮ LAIKOTARPĮ 2014-06-30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</si>
</sst>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1"/>
      <name val="Times New Roman"/>
      <family val="1"/>
    </font>
    <font>
      <sz val="9"/>
      <name val="Times New Roman"/>
      <family val="1"/>
    </font>
    <font>
      <strike/>
      <sz val="10"/>
      <name val="Times New Roman"/>
      <family val="1"/>
    </font>
    <font>
      <b/>
      <strike/>
      <sz val="11"/>
      <name val="Times New Roman"/>
      <family val="1"/>
    </font>
    <font>
      <b/>
      <sz val="12"/>
      <name val="TimesNewRoman,Bold"/>
      <family val="0"/>
    </font>
    <font>
      <i/>
      <sz val="10"/>
      <name val="Times New Roman"/>
      <family val="1"/>
    </font>
    <font>
      <sz val="9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16" borderId="4" applyNumberFormat="0" applyAlignment="0" applyProtection="0"/>
    <xf numFmtId="0" fontId="35" fillId="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16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0" xfId="0" applyFont="1" applyFill="1" applyAlignment="1">
      <alignment vertical="center"/>
    </xf>
    <xf numFmtId="0" fontId="12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5" fillId="24" borderId="0" xfId="0" applyFont="1" applyFill="1" applyAlignment="1">
      <alignment vertical="center" wrapText="1"/>
    </xf>
    <xf numFmtId="0" fontId="17" fillId="24" borderId="0" xfId="0" applyFont="1" applyFill="1" applyAlignment="1">
      <alignment vertical="center" wrapText="1"/>
    </xf>
    <xf numFmtId="0" fontId="12" fillId="24" borderId="0" xfId="0" applyFont="1" applyFill="1" applyAlignment="1">
      <alignment horizontal="center" vertical="center" wrapText="1"/>
    </xf>
    <xf numFmtId="0" fontId="17" fillId="24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5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 wrapText="1"/>
    </xf>
    <xf numFmtId="0" fontId="12" fillId="24" borderId="0" xfId="0" applyFont="1" applyFill="1" applyBorder="1" applyAlignment="1">
      <alignment vertical="center"/>
    </xf>
    <xf numFmtId="0" fontId="5" fillId="24" borderId="0" xfId="0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24" borderId="11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left" vertical="center"/>
    </xf>
    <xf numFmtId="0" fontId="12" fillId="24" borderId="11" xfId="0" applyFont="1" applyFill="1" applyBorder="1" applyAlignment="1">
      <alignment horizontal="left" vertical="center"/>
    </xf>
    <xf numFmtId="0" fontId="12" fillId="24" borderId="11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vertical="center" wrapText="1"/>
    </xf>
    <xf numFmtId="0" fontId="5" fillId="24" borderId="15" xfId="0" applyFont="1" applyFill="1" applyBorder="1" applyAlignment="1">
      <alignment horizontal="left" vertical="center"/>
    </xf>
    <xf numFmtId="0" fontId="20" fillId="24" borderId="16" xfId="0" applyFont="1" applyFill="1" applyBorder="1" applyAlignment="1">
      <alignment horizontal="left" vertical="center"/>
    </xf>
    <xf numFmtId="0" fontId="20" fillId="24" borderId="16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left" vertical="center" wrapText="1"/>
    </xf>
    <xf numFmtId="16" fontId="5" fillId="24" borderId="12" xfId="0" applyNumberFormat="1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left" vertical="center" wrapText="1"/>
    </xf>
    <xf numFmtId="16" fontId="5" fillId="24" borderId="10" xfId="0" applyNumberFormat="1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left" vertical="center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left" vertical="center"/>
    </xf>
    <xf numFmtId="0" fontId="5" fillId="24" borderId="18" xfId="0" applyFont="1" applyFill="1" applyBorder="1" applyAlignment="1">
      <alignment horizontal="left" vertical="center"/>
    </xf>
    <xf numFmtId="0" fontId="5" fillId="24" borderId="1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/>
    </xf>
    <xf numFmtId="16" fontId="5" fillId="24" borderId="10" xfId="0" applyNumberFormat="1" applyFont="1" applyFill="1" applyBorder="1" applyAlignment="1" quotePrefix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16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24" borderId="10" xfId="0" applyFont="1" applyFill="1" applyBorder="1" applyAlignment="1" quotePrefix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5" fillId="24" borderId="14" xfId="0" applyFont="1" applyFill="1" applyBorder="1" applyAlignment="1">
      <alignment horizontal="left" vertical="center" wrapText="1"/>
    </xf>
    <xf numFmtId="0" fontId="5" fillId="24" borderId="16" xfId="0" applyFont="1" applyFill="1" applyBorder="1" applyAlignment="1">
      <alignment horizontal="left" vertical="center"/>
    </xf>
    <xf numFmtId="0" fontId="5" fillId="24" borderId="16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left" vertical="center"/>
    </xf>
    <xf numFmtId="0" fontId="20" fillId="24" borderId="1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24" borderId="13" xfId="0" applyFont="1" applyFill="1" applyBorder="1" applyAlignment="1" quotePrefix="1">
      <alignment horizontal="left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 wrapText="1"/>
    </xf>
    <xf numFmtId="0" fontId="12" fillId="24" borderId="14" xfId="0" applyFont="1" applyFill="1" applyBorder="1" applyAlignment="1">
      <alignment horizontal="left" vertical="center"/>
    </xf>
    <xf numFmtId="0" fontId="12" fillId="24" borderId="19" xfId="0" applyFont="1" applyFill="1" applyBorder="1" applyAlignment="1">
      <alignment horizontal="left" vertical="center"/>
    </xf>
    <xf numFmtId="0" fontId="12" fillId="24" borderId="19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2" fillId="2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vertical="center"/>
    </xf>
    <xf numFmtId="2" fontId="5" fillId="24" borderId="10" xfId="0" applyNumberFormat="1" applyFont="1" applyFill="1" applyBorder="1" applyAlignment="1">
      <alignment vertical="center" wrapText="1"/>
    </xf>
    <xf numFmtId="2" fontId="12" fillId="24" borderId="10" xfId="0" applyNumberFormat="1" applyFont="1" applyFill="1" applyBorder="1" applyAlignment="1">
      <alignment vertical="center" wrapText="1"/>
    </xf>
    <xf numFmtId="2" fontId="5" fillId="24" borderId="14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2" fontId="5" fillId="24" borderId="0" xfId="0" applyNumberFormat="1" applyFont="1" applyFill="1" applyAlignment="1">
      <alignment vertical="center" wrapText="1"/>
    </xf>
    <xf numFmtId="0" fontId="5" fillId="24" borderId="10" xfId="0" applyFont="1" applyFill="1" applyBorder="1" applyAlignment="1">
      <alignment vertical="center"/>
    </xf>
    <xf numFmtId="14" fontId="6" fillId="0" borderId="0" xfId="0" applyNumberFormat="1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24" borderId="0" xfId="0" applyFont="1" applyFill="1" applyAlignment="1">
      <alignment vertical="center" wrapText="1"/>
    </xf>
    <xf numFmtId="0" fontId="19" fillId="24" borderId="0" xfId="0" applyFont="1" applyFill="1" applyBorder="1" applyAlignment="1">
      <alignment wrapText="1"/>
    </xf>
    <xf numFmtId="0" fontId="24" fillId="0" borderId="0" xfId="0" applyFont="1" applyAlignment="1">
      <alignment/>
    </xf>
    <xf numFmtId="0" fontId="19" fillId="24" borderId="0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2" fillId="24" borderId="0" xfId="0" applyFont="1" applyFill="1" applyAlignment="1">
      <alignment horizontal="center" vertical="center" wrapText="1"/>
    </xf>
    <xf numFmtId="0" fontId="17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11" fillId="24" borderId="0" xfId="0" applyFont="1" applyFill="1" applyAlignment="1">
      <alignment horizontal="center" vertical="center" wrapText="1"/>
    </xf>
    <xf numFmtId="0" fontId="11" fillId="24" borderId="0" xfId="0" applyFont="1" applyFill="1" applyAlignment="1">
      <alignment vertical="center" wrapText="1"/>
    </xf>
    <xf numFmtId="0" fontId="23" fillId="0" borderId="24" xfId="0" applyFont="1" applyFill="1" applyBorder="1" applyAlignment="1">
      <alignment horizontal="right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17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zoomScaleSheetLayoutView="100" zoomScalePageLayoutView="0" workbookViewId="0" topLeftCell="A1">
      <selection activeCell="A12" sqref="A12:I1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57421875" style="1" customWidth="1"/>
    <col min="9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40</v>
      </c>
      <c r="H2" s="6"/>
      <c r="I2" s="6"/>
    </row>
    <row r="3" spans="7:9" ht="15.75">
      <c r="G3" s="17" t="s">
        <v>99</v>
      </c>
      <c r="H3" s="6"/>
      <c r="I3" s="6"/>
    </row>
    <row r="5" spans="1:9" ht="15.75">
      <c r="A5" s="172" t="s">
        <v>43</v>
      </c>
      <c r="B5" s="173"/>
      <c r="C5" s="173"/>
      <c r="D5" s="173"/>
      <c r="E5" s="173"/>
      <c r="F5" s="173"/>
      <c r="G5" s="173"/>
      <c r="H5" s="173"/>
      <c r="I5" s="173"/>
    </row>
    <row r="6" spans="1:9" ht="15.75">
      <c r="A6" s="174" t="s">
        <v>42</v>
      </c>
      <c r="B6" s="173"/>
      <c r="C6" s="173"/>
      <c r="D6" s="173"/>
      <c r="E6" s="173"/>
      <c r="F6" s="173"/>
      <c r="G6" s="173"/>
      <c r="H6" s="173"/>
      <c r="I6" s="173"/>
    </row>
    <row r="7" spans="1:9" ht="15.75">
      <c r="A7" s="139" t="s">
        <v>254</v>
      </c>
      <c r="B7" s="173"/>
      <c r="C7" s="173"/>
      <c r="D7" s="173"/>
      <c r="E7" s="173"/>
      <c r="F7" s="173"/>
      <c r="G7" s="173"/>
      <c r="H7" s="173"/>
      <c r="I7" s="173"/>
    </row>
    <row r="8" spans="1:9" ht="15">
      <c r="A8" s="168" t="s">
        <v>0</v>
      </c>
      <c r="B8" s="169"/>
      <c r="C8" s="169"/>
      <c r="D8" s="169"/>
      <c r="E8" s="169"/>
      <c r="F8" s="169"/>
      <c r="G8" s="169"/>
      <c r="H8" s="169"/>
      <c r="I8" s="169"/>
    </row>
    <row r="9" spans="1:9" ht="15">
      <c r="A9" s="166" t="s">
        <v>255</v>
      </c>
      <c r="B9" s="167"/>
      <c r="C9" s="167"/>
      <c r="D9" s="167"/>
      <c r="E9" s="167"/>
      <c r="F9" s="167"/>
      <c r="G9" s="167"/>
      <c r="H9" s="167"/>
      <c r="I9" s="167"/>
    </row>
    <row r="10" spans="1:9" ht="15">
      <c r="A10" s="168" t="s">
        <v>45</v>
      </c>
      <c r="B10" s="169"/>
      <c r="C10" s="169"/>
      <c r="D10" s="169"/>
      <c r="E10" s="169"/>
      <c r="F10" s="169"/>
      <c r="G10" s="169"/>
      <c r="H10" s="169"/>
      <c r="I10" s="169"/>
    </row>
    <row r="11" spans="1:9" ht="15">
      <c r="A11" s="168" t="s">
        <v>44</v>
      </c>
      <c r="B11" s="173"/>
      <c r="C11" s="173"/>
      <c r="D11" s="173"/>
      <c r="E11" s="173"/>
      <c r="F11" s="173"/>
      <c r="G11" s="173"/>
      <c r="H11" s="173"/>
      <c r="I11" s="173"/>
    </row>
    <row r="12" spans="1:9" ht="15">
      <c r="A12" s="140"/>
      <c r="B12" s="169"/>
      <c r="C12" s="169"/>
      <c r="D12" s="169"/>
      <c r="E12" s="169"/>
      <c r="F12" s="169"/>
      <c r="G12" s="169"/>
      <c r="H12" s="169"/>
      <c r="I12" s="169"/>
    </row>
    <row r="13" spans="1:9" ht="15">
      <c r="A13" s="166" t="s">
        <v>1</v>
      </c>
      <c r="B13" s="167"/>
      <c r="C13" s="167"/>
      <c r="D13" s="167"/>
      <c r="E13" s="167"/>
      <c r="F13" s="167"/>
      <c r="G13" s="167"/>
      <c r="H13" s="167"/>
      <c r="I13" s="167"/>
    </row>
    <row r="14" spans="1:9" ht="15">
      <c r="A14" s="168"/>
      <c r="B14" s="169"/>
      <c r="C14" s="169"/>
      <c r="D14" s="169"/>
      <c r="E14" s="169"/>
      <c r="F14" s="169"/>
      <c r="G14" s="169"/>
      <c r="H14" s="169"/>
      <c r="I14" s="169"/>
    </row>
    <row r="15" spans="1:9" ht="15">
      <c r="A15" s="166" t="s">
        <v>257</v>
      </c>
      <c r="B15" s="167"/>
      <c r="C15" s="167"/>
      <c r="D15" s="167"/>
      <c r="E15" s="167"/>
      <c r="F15" s="167"/>
      <c r="G15" s="167"/>
      <c r="H15" s="167"/>
      <c r="I15" s="167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168" t="s">
        <v>260</v>
      </c>
      <c r="B17" s="169"/>
      <c r="C17" s="169"/>
      <c r="D17" s="169"/>
      <c r="E17" s="169"/>
      <c r="F17" s="169"/>
      <c r="G17" s="169"/>
      <c r="H17" s="169"/>
      <c r="I17" s="169"/>
    </row>
    <row r="18" spans="1:9" s="12" customFormat="1" ht="15">
      <c r="A18" s="171" t="s">
        <v>98</v>
      </c>
      <c r="B18" s="169"/>
      <c r="C18" s="169"/>
      <c r="D18" s="169"/>
      <c r="E18" s="169"/>
      <c r="F18" s="169"/>
      <c r="G18" s="169"/>
      <c r="H18" s="169"/>
      <c r="I18" s="169"/>
    </row>
    <row r="19" spans="1:9" s="13" customFormat="1" ht="49.5" customHeight="1">
      <c r="A19" s="170" t="s">
        <v>3</v>
      </c>
      <c r="B19" s="170"/>
      <c r="C19" s="170" t="s">
        <v>4</v>
      </c>
      <c r="D19" s="163"/>
      <c r="E19" s="163"/>
      <c r="F19" s="163"/>
      <c r="G19" s="8" t="s">
        <v>36</v>
      </c>
      <c r="H19" s="8" t="s">
        <v>5</v>
      </c>
      <c r="I19" s="8" t="s">
        <v>6</v>
      </c>
    </row>
    <row r="20" spans="1:9" ht="15.75">
      <c r="A20" s="3" t="s">
        <v>7</v>
      </c>
      <c r="B20" s="10" t="s">
        <v>8</v>
      </c>
      <c r="C20" s="164" t="s">
        <v>8</v>
      </c>
      <c r="D20" s="165"/>
      <c r="E20" s="165"/>
      <c r="F20" s="165"/>
      <c r="G20" s="10"/>
      <c r="H20" s="10">
        <f>SUM(H21+H26+H27)</f>
        <v>907173.67</v>
      </c>
      <c r="I20" s="10">
        <f>SUM(I21+I26+I27)</f>
        <v>3548232.13</v>
      </c>
    </row>
    <row r="21" spans="1:9" ht="15.75">
      <c r="A21" s="2" t="s">
        <v>9</v>
      </c>
      <c r="B21" s="16" t="s">
        <v>10</v>
      </c>
      <c r="C21" s="160" t="s">
        <v>10</v>
      </c>
      <c r="D21" s="160"/>
      <c r="E21" s="160"/>
      <c r="F21" s="160"/>
      <c r="G21" s="16"/>
      <c r="H21" s="10">
        <f>SUM(H22:H25)</f>
        <v>907173.67</v>
      </c>
      <c r="I21" s="10">
        <f>SUM(I22:I25)</f>
        <v>3548232.13</v>
      </c>
    </row>
    <row r="22" spans="1:9" ht="15.75">
      <c r="A22" s="2" t="s">
        <v>46</v>
      </c>
      <c r="B22" s="16" t="s">
        <v>47</v>
      </c>
      <c r="C22" s="160" t="s">
        <v>47</v>
      </c>
      <c r="D22" s="160"/>
      <c r="E22" s="160"/>
      <c r="F22" s="160"/>
      <c r="G22" s="16"/>
      <c r="H22" s="128">
        <v>586088.16</v>
      </c>
      <c r="I22" s="11">
        <v>2539258.92</v>
      </c>
    </row>
    <row r="23" spans="1:9" ht="15.75">
      <c r="A23" s="2" t="s">
        <v>48</v>
      </c>
      <c r="B23" s="4" t="s">
        <v>49</v>
      </c>
      <c r="C23" s="162" t="s">
        <v>49</v>
      </c>
      <c r="D23" s="162"/>
      <c r="E23" s="162"/>
      <c r="F23" s="162"/>
      <c r="G23" s="4"/>
      <c r="H23" s="10">
        <v>311709.74</v>
      </c>
      <c r="I23" s="10">
        <v>1003456.22</v>
      </c>
    </row>
    <row r="24" spans="1:9" ht="15.75">
      <c r="A24" s="2" t="s">
        <v>50</v>
      </c>
      <c r="B24" s="16" t="s">
        <v>51</v>
      </c>
      <c r="C24" s="162" t="s">
        <v>51</v>
      </c>
      <c r="D24" s="162"/>
      <c r="E24" s="162"/>
      <c r="F24" s="162"/>
      <c r="G24" s="16"/>
      <c r="H24" s="10"/>
      <c r="I24" s="10"/>
    </row>
    <row r="25" spans="1:9" ht="15.75">
      <c r="A25" s="2" t="s">
        <v>52</v>
      </c>
      <c r="B25" s="4" t="s">
        <v>53</v>
      </c>
      <c r="C25" s="162" t="s">
        <v>53</v>
      </c>
      <c r="D25" s="162"/>
      <c r="E25" s="162"/>
      <c r="F25" s="162"/>
      <c r="G25" s="4"/>
      <c r="H25" s="10">
        <v>9375.77</v>
      </c>
      <c r="I25" s="10">
        <v>5516.99</v>
      </c>
    </row>
    <row r="26" spans="1:9" ht="15.75">
      <c r="A26" s="2" t="s">
        <v>11</v>
      </c>
      <c r="B26" s="16" t="s">
        <v>12</v>
      </c>
      <c r="C26" s="162" t="s">
        <v>12</v>
      </c>
      <c r="D26" s="162"/>
      <c r="E26" s="162"/>
      <c r="F26" s="162"/>
      <c r="G26" s="16"/>
      <c r="H26" s="10"/>
      <c r="I26" s="10"/>
    </row>
    <row r="27" spans="1:9" ht="15.75">
      <c r="A27" s="2" t="s">
        <v>13</v>
      </c>
      <c r="B27" s="16" t="s">
        <v>14</v>
      </c>
      <c r="C27" s="162" t="s">
        <v>14</v>
      </c>
      <c r="D27" s="162"/>
      <c r="E27" s="162"/>
      <c r="F27" s="162"/>
      <c r="G27" s="16"/>
      <c r="H27" s="10">
        <f>SUM(H28:H29)</f>
        <v>0</v>
      </c>
      <c r="I27" s="10">
        <f>SUM(I28:I29)</f>
        <v>0</v>
      </c>
    </row>
    <row r="28" spans="1:9" ht="15.75">
      <c r="A28" s="2" t="s">
        <v>54</v>
      </c>
      <c r="B28" s="4" t="s">
        <v>15</v>
      </c>
      <c r="C28" s="162" t="s">
        <v>15</v>
      </c>
      <c r="D28" s="162"/>
      <c r="E28" s="162"/>
      <c r="F28" s="162"/>
      <c r="G28" s="4"/>
      <c r="H28" s="10"/>
      <c r="I28" s="10"/>
    </row>
    <row r="29" spans="1:9" ht="15.75">
      <c r="A29" s="2" t="s">
        <v>55</v>
      </c>
      <c r="B29" s="4" t="s">
        <v>16</v>
      </c>
      <c r="C29" s="162" t="s">
        <v>16</v>
      </c>
      <c r="D29" s="162"/>
      <c r="E29" s="162"/>
      <c r="F29" s="162"/>
      <c r="G29" s="4"/>
      <c r="H29" s="10"/>
      <c r="I29" s="10"/>
    </row>
    <row r="30" spans="1:9" ht="15.75">
      <c r="A30" s="3" t="s">
        <v>17</v>
      </c>
      <c r="B30" s="10" t="s">
        <v>18</v>
      </c>
      <c r="C30" s="164" t="s">
        <v>18</v>
      </c>
      <c r="D30" s="164"/>
      <c r="E30" s="164"/>
      <c r="F30" s="164"/>
      <c r="G30" s="10"/>
      <c r="H30" s="10">
        <f>SUM(H31:H44)</f>
        <v>909973.67</v>
      </c>
      <c r="I30" s="10">
        <f>SUM(I31:I44)</f>
        <v>3602781.1300000004</v>
      </c>
    </row>
    <row r="31" spans="1:9" ht="15.75">
      <c r="A31" s="2" t="s">
        <v>9</v>
      </c>
      <c r="B31" s="16" t="s">
        <v>56</v>
      </c>
      <c r="C31" s="162" t="s">
        <v>96</v>
      </c>
      <c r="D31" s="161"/>
      <c r="E31" s="161"/>
      <c r="F31" s="161"/>
      <c r="G31" s="16"/>
      <c r="H31" s="10">
        <v>724090.65</v>
      </c>
      <c r="I31" s="10">
        <v>3032562.22</v>
      </c>
    </row>
    <row r="32" spans="1:9" ht="15.75">
      <c r="A32" s="2" t="s">
        <v>11</v>
      </c>
      <c r="B32" s="16" t="s">
        <v>57</v>
      </c>
      <c r="C32" s="162" t="s">
        <v>86</v>
      </c>
      <c r="D32" s="161"/>
      <c r="E32" s="161"/>
      <c r="F32" s="161"/>
      <c r="G32" s="16"/>
      <c r="H32" s="10">
        <v>6013.94</v>
      </c>
      <c r="I32" s="10">
        <v>91340.05</v>
      </c>
    </row>
    <row r="33" spans="1:9" ht="15.75">
      <c r="A33" s="2" t="s">
        <v>13</v>
      </c>
      <c r="B33" s="16" t="s">
        <v>58</v>
      </c>
      <c r="C33" s="162" t="s">
        <v>87</v>
      </c>
      <c r="D33" s="161"/>
      <c r="E33" s="161"/>
      <c r="F33" s="161"/>
      <c r="G33" s="16"/>
      <c r="H33" s="4">
        <v>155545.29</v>
      </c>
      <c r="I33" s="4">
        <v>297353.89</v>
      </c>
    </row>
    <row r="34" spans="1:9" ht="15.75">
      <c r="A34" s="2" t="s">
        <v>21</v>
      </c>
      <c r="B34" s="16" t="s">
        <v>59</v>
      </c>
      <c r="C34" s="160" t="s">
        <v>88</v>
      </c>
      <c r="D34" s="161"/>
      <c r="E34" s="161"/>
      <c r="F34" s="161"/>
      <c r="G34" s="16"/>
      <c r="H34" s="4"/>
      <c r="I34" s="4">
        <v>195</v>
      </c>
    </row>
    <row r="35" spans="1:9" ht="15.75">
      <c r="A35" s="2" t="s">
        <v>60</v>
      </c>
      <c r="B35" s="16" t="s">
        <v>61</v>
      </c>
      <c r="C35" s="160" t="s">
        <v>89</v>
      </c>
      <c r="D35" s="161"/>
      <c r="E35" s="161"/>
      <c r="F35" s="161"/>
      <c r="G35" s="16"/>
      <c r="H35" s="4"/>
      <c r="I35" s="4"/>
    </row>
    <row r="36" spans="1:9" ht="15.75">
      <c r="A36" s="2" t="s">
        <v>62</v>
      </c>
      <c r="B36" s="16" t="s">
        <v>63</v>
      </c>
      <c r="C36" s="160" t="s">
        <v>90</v>
      </c>
      <c r="D36" s="161"/>
      <c r="E36" s="161"/>
      <c r="F36" s="161"/>
      <c r="G36" s="16"/>
      <c r="H36" s="4">
        <v>50</v>
      </c>
      <c r="I36" s="4">
        <v>9781.66</v>
      </c>
    </row>
    <row r="37" spans="1:9" ht="15.75">
      <c r="A37" s="2" t="s">
        <v>64</v>
      </c>
      <c r="B37" s="16" t="s">
        <v>65</v>
      </c>
      <c r="C37" s="160" t="s">
        <v>91</v>
      </c>
      <c r="D37" s="161"/>
      <c r="E37" s="161"/>
      <c r="F37" s="161"/>
      <c r="G37" s="16"/>
      <c r="H37" s="4">
        <v>4457.12</v>
      </c>
      <c r="I37" s="4">
        <v>57171.63</v>
      </c>
    </row>
    <row r="38" spans="1:9" ht="15.75">
      <c r="A38" s="2" t="s">
        <v>66</v>
      </c>
      <c r="B38" s="16" t="s">
        <v>19</v>
      </c>
      <c r="C38" s="162" t="s">
        <v>19</v>
      </c>
      <c r="D38" s="161"/>
      <c r="E38" s="161"/>
      <c r="F38" s="161"/>
      <c r="G38" s="16"/>
      <c r="H38" s="4"/>
      <c r="I38" s="4"/>
    </row>
    <row r="39" spans="1:9" ht="15.75">
      <c r="A39" s="2" t="s">
        <v>67</v>
      </c>
      <c r="B39" s="16" t="s">
        <v>68</v>
      </c>
      <c r="C39" s="160" t="s">
        <v>68</v>
      </c>
      <c r="D39" s="161"/>
      <c r="E39" s="161"/>
      <c r="F39" s="161"/>
      <c r="G39" s="16"/>
      <c r="H39" s="4">
        <v>4460.07</v>
      </c>
      <c r="I39" s="4">
        <v>64144.93</v>
      </c>
    </row>
    <row r="40" spans="1:9" ht="15.75" customHeight="1">
      <c r="A40" s="2" t="s">
        <v>69</v>
      </c>
      <c r="B40" s="16" t="s">
        <v>20</v>
      </c>
      <c r="C40" s="162" t="s">
        <v>37</v>
      </c>
      <c r="D40" s="163"/>
      <c r="E40" s="163"/>
      <c r="F40" s="163"/>
      <c r="G40" s="16"/>
      <c r="H40" s="4"/>
      <c r="I40" s="4"/>
    </row>
    <row r="41" spans="1:9" ht="15.75" customHeight="1">
      <c r="A41" s="2" t="s">
        <v>70</v>
      </c>
      <c r="B41" s="16" t="s">
        <v>71</v>
      </c>
      <c r="C41" s="162" t="s">
        <v>92</v>
      </c>
      <c r="D41" s="161"/>
      <c r="E41" s="161"/>
      <c r="F41" s="161"/>
      <c r="G41" s="16"/>
      <c r="H41" s="4"/>
      <c r="I41" s="4"/>
    </row>
    <row r="42" spans="1:9" ht="15.75">
      <c r="A42" s="2" t="s">
        <v>72</v>
      </c>
      <c r="B42" s="16" t="s">
        <v>73</v>
      </c>
      <c r="C42" s="162" t="s">
        <v>38</v>
      </c>
      <c r="D42" s="161"/>
      <c r="E42" s="161"/>
      <c r="F42" s="161"/>
      <c r="G42" s="16"/>
      <c r="H42" s="4"/>
      <c r="I42" s="4"/>
    </row>
    <row r="43" spans="1:9" ht="15.75">
      <c r="A43" s="2" t="s">
        <v>74</v>
      </c>
      <c r="B43" s="16" t="s">
        <v>75</v>
      </c>
      <c r="C43" s="162" t="s">
        <v>93</v>
      </c>
      <c r="D43" s="161"/>
      <c r="E43" s="161"/>
      <c r="F43" s="161"/>
      <c r="G43" s="16"/>
      <c r="H43" s="4">
        <v>7693.3</v>
      </c>
      <c r="I43" s="4">
        <v>48202.47</v>
      </c>
    </row>
    <row r="44" spans="1:9" ht="15.75">
      <c r="A44" s="2" t="s">
        <v>76</v>
      </c>
      <c r="B44" s="16" t="s">
        <v>22</v>
      </c>
      <c r="C44" s="148" t="s">
        <v>39</v>
      </c>
      <c r="D44" s="149"/>
      <c r="E44" s="149"/>
      <c r="F44" s="150"/>
      <c r="G44" s="16"/>
      <c r="H44" s="9">
        <v>7663.3</v>
      </c>
      <c r="I44" s="9">
        <v>2029.28</v>
      </c>
    </row>
    <row r="45" spans="1:9" ht="15.75">
      <c r="A45" s="10" t="s">
        <v>23</v>
      </c>
      <c r="B45" s="11" t="s">
        <v>24</v>
      </c>
      <c r="C45" s="154" t="s">
        <v>24</v>
      </c>
      <c r="D45" s="146"/>
      <c r="E45" s="146"/>
      <c r="F45" s="147"/>
      <c r="G45" s="11"/>
      <c r="H45" s="14">
        <f>SUM(H20-H30)</f>
        <v>-2800</v>
      </c>
      <c r="I45" s="14">
        <f>SUM(I20-I30)</f>
        <v>-54549.000000000466</v>
      </c>
    </row>
    <row r="46" spans="1:9" ht="15.75">
      <c r="A46" s="10" t="s">
        <v>25</v>
      </c>
      <c r="B46" s="10" t="s">
        <v>26</v>
      </c>
      <c r="C46" s="145" t="s">
        <v>26</v>
      </c>
      <c r="D46" s="146"/>
      <c r="E46" s="146"/>
      <c r="F46" s="147"/>
      <c r="G46" s="14"/>
      <c r="H46" s="14">
        <f>SUM(H47+H48-H49)</f>
        <v>10362.65</v>
      </c>
      <c r="I46" s="14">
        <v>25768</v>
      </c>
    </row>
    <row r="47" spans="1:9" ht="15.75">
      <c r="A47" s="4" t="s">
        <v>77</v>
      </c>
      <c r="B47" s="16" t="s">
        <v>78</v>
      </c>
      <c r="C47" s="148" t="s">
        <v>94</v>
      </c>
      <c r="D47" s="149"/>
      <c r="E47" s="149"/>
      <c r="F47" s="150"/>
      <c r="G47" s="9"/>
      <c r="H47" s="9">
        <v>10362.65</v>
      </c>
      <c r="I47" s="9"/>
    </row>
    <row r="48" spans="1:9" ht="15.75">
      <c r="A48" s="4" t="s">
        <v>11</v>
      </c>
      <c r="B48" s="16" t="s">
        <v>79</v>
      </c>
      <c r="C48" s="148" t="s">
        <v>79</v>
      </c>
      <c r="D48" s="149"/>
      <c r="E48" s="149"/>
      <c r="F48" s="150"/>
      <c r="G48" s="9"/>
      <c r="H48" s="9"/>
      <c r="I48" s="9"/>
    </row>
    <row r="49" spans="1:9" ht="15.75">
      <c r="A49" s="4" t="s">
        <v>80</v>
      </c>
      <c r="B49" s="16" t="s">
        <v>81</v>
      </c>
      <c r="C49" s="148" t="s">
        <v>95</v>
      </c>
      <c r="D49" s="149"/>
      <c r="E49" s="149"/>
      <c r="F49" s="150"/>
      <c r="G49" s="9"/>
      <c r="H49" s="9"/>
      <c r="I49" s="9"/>
    </row>
    <row r="50" spans="1:9" ht="15.75">
      <c r="A50" s="10" t="s">
        <v>27</v>
      </c>
      <c r="B50" s="11" t="s">
        <v>28</v>
      </c>
      <c r="C50" s="154" t="s">
        <v>28</v>
      </c>
      <c r="D50" s="146"/>
      <c r="E50" s="146"/>
      <c r="F50" s="147"/>
      <c r="G50" s="14"/>
      <c r="H50" s="14"/>
      <c r="I50" s="14"/>
    </row>
    <row r="51" spans="1:9" ht="30" customHeight="1">
      <c r="A51" s="10" t="s">
        <v>29</v>
      </c>
      <c r="B51" s="11" t="s">
        <v>41</v>
      </c>
      <c r="C51" s="151" t="s">
        <v>41</v>
      </c>
      <c r="D51" s="152"/>
      <c r="E51" s="152"/>
      <c r="F51" s="153"/>
      <c r="G51" s="14"/>
      <c r="H51" s="14"/>
      <c r="I51" s="14"/>
    </row>
    <row r="52" spans="1:9" ht="15.75">
      <c r="A52" s="10" t="s">
        <v>30</v>
      </c>
      <c r="B52" s="11" t="s">
        <v>82</v>
      </c>
      <c r="C52" s="154" t="s">
        <v>82</v>
      </c>
      <c r="D52" s="146"/>
      <c r="E52" s="146"/>
      <c r="F52" s="147"/>
      <c r="G52" s="14"/>
      <c r="H52" s="14"/>
      <c r="I52" s="14"/>
    </row>
    <row r="53" spans="1:9" ht="30" customHeight="1">
      <c r="A53" s="10" t="s">
        <v>32</v>
      </c>
      <c r="B53" s="10" t="s">
        <v>31</v>
      </c>
      <c r="C53" s="155" t="s">
        <v>31</v>
      </c>
      <c r="D53" s="152"/>
      <c r="E53" s="152"/>
      <c r="F53" s="153"/>
      <c r="G53" s="14"/>
      <c r="H53" s="14">
        <v>7562.65</v>
      </c>
      <c r="I53" s="14">
        <v>-28781</v>
      </c>
    </row>
    <row r="54" spans="1:9" ht="15.75">
      <c r="A54" s="10" t="s">
        <v>9</v>
      </c>
      <c r="B54" s="10" t="s">
        <v>33</v>
      </c>
      <c r="C54" s="145" t="s">
        <v>33</v>
      </c>
      <c r="D54" s="146"/>
      <c r="E54" s="146"/>
      <c r="F54" s="147"/>
      <c r="G54" s="14"/>
      <c r="H54" s="14"/>
      <c r="I54" s="14"/>
    </row>
    <row r="55" spans="1:9" ht="15.75">
      <c r="A55" s="10" t="s">
        <v>83</v>
      </c>
      <c r="B55" s="11" t="s">
        <v>34</v>
      </c>
      <c r="C55" s="154" t="s">
        <v>34</v>
      </c>
      <c r="D55" s="146"/>
      <c r="E55" s="146"/>
      <c r="F55" s="147"/>
      <c r="G55" s="14"/>
      <c r="H55" s="123">
        <f>SUM(H46+H45)</f>
        <v>7562.65</v>
      </c>
      <c r="I55" s="14">
        <f>SUM(I46+I45)</f>
        <v>-28781.000000000466</v>
      </c>
    </row>
    <row r="56" spans="1:9" ht="15.75">
      <c r="A56" s="4" t="s">
        <v>9</v>
      </c>
      <c r="B56" s="16" t="s">
        <v>84</v>
      </c>
      <c r="C56" s="148" t="s">
        <v>84</v>
      </c>
      <c r="D56" s="149"/>
      <c r="E56" s="149"/>
      <c r="F56" s="150"/>
      <c r="G56" s="9"/>
      <c r="H56" s="9"/>
      <c r="I56" s="9"/>
    </row>
    <row r="57" spans="1:9" ht="15.75">
      <c r="A57" s="4" t="s">
        <v>11</v>
      </c>
      <c r="B57" s="16" t="s">
        <v>85</v>
      </c>
      <c r="C57" s="148" t="s">
        <v>85</v>
      </c>
      <c r="D57" s="149"/>
      <c r="E57" s="149"/>
      <c r="F57" s="150"/>
      <c r="G57" s="9"/>
      <c r="H57" s="9"/>
      <c r="I57" s="9"/>
    </row>
    <row r="58" spans="1:9" ht="12.75">
      <c r="A58" s="5"/>
      <c r="B58" s="5"/>
      <c r="C58" s="5"/>
      <c r="D58" s="5"/>
      <c r="G58" s="7"/>
      <c r="H58" s="7"/>
      <c r="I58" s="7"/>
    </row>
    <row r="59" spans="1:9" ht="15.75">
      <c r="A59" s="156" t="s">
        <v>100</v>
      </c>
      <c r="B59" s="156"/>
      <c r="C59" s="156"/>
      <c r="D59" s="156"/>
      <c r="E59" s="156"/>
      <c r="F59" s="156"/>
      <c r="G59" s="156"/>
      <c r="H59" s="158" t="s">
        <v>252</v>
      </c>
      <c r="I59" s="158"/>
    </row>
    <row r="60" spans="1:9" s="12" customFormat="1" ht="34.5" customHeight="1">
      <c r="A60" s="157" t="s">
        <v>97</v>
      </c>
      <c r="B60" s="157"/>
      <c r="C60" s="157"/>
      <c r="D60" s="157"/>
      <c r="E60" s="157"/>
      <c r="F60" s="157"/>
      <c r="G60" s="157"/>
      <c r="H60" s="159" t="s">
        <v>35</v>
      </c>
      <c r="I60" s="159"/>
    </row>
  </sheetData>
  <sheetProtection/>
  <mergeCells count="57">
    <mergeCell ref="C44:F44"/>
    <mergeCell ref="C45:F45"/>
    <mergeCell ref="A11:I11"/>
    <mergeCell ref="C21:F21"/>
    <mergeCell ref="C22:F22"/>
    <mergeCell ref="A14:I14"/>
    <mergeCell ref="A15:I15"/>
    <mergeCell ref="A12:I12"/>
    <mergeCell ref="A13:I13"/>
    <mergeCell ref="C27:F27"/>
    <mergeCell ref="A5:I5"/>
    <mergeCell ref="A6:I6"/>
    <mergeCell ref="A7:I7"/>
    <mergeCell ref="A8:I8"/>
    <mergeCell ref="A9:I9"/>
    <mergeCell ref="A10:I10"/>
    <mergeCell ref="C19:F19"/>
    <mergeCell ref="A17:I17"/>
    <mergeCell ref="A18:I18"/>
    <mergeCell ref="A19:B19"/>
    <mergeCell ref="C25:F25"/>
    <mergeCell ref="C26:F26"/>
    <mergeCell ref="C20:F20"/>
    <mergeCell ref="C24:F24"/>
    <mergeCell ref="C23:F23"/>
    <mergeCell ref="C28:F28"/>
    <mergeCell ref="C29:F29"/>
    <mergeCell ref="C39:F39"/>
    <mergeCell ref="C30:F30"/>
    <mergeCell ref="C31:F31"/>
    <mergeCell ref="C32:F32"/>
    <mergeCell ref="C33:F33"/>
    <mergeCell ref="C34:F34"/>
    <mergeCell ref="C38:F38"/>
    <mergeCell ref="C35:F35"/>
    <mergeCell ref="H59:I59"/>
    <mergeCell ref="H60:I60"/>
    <mergeCell ref="C36:F36"/>
    <mergeCell ref="C41:F41"/>
    <mergeCell ref="C42:F42"/>
    <mergeCell ref="C43:F43"/>
    <mergeCell ref="C37:F37"/>
    <mergeCell ref="C40:F40"/>
    <mergeCell ref="C56:F56"/>
    <mergeCell ref="C47:F47"/>
    <mergeCell ref="A59:G59"/>
    <mergeCell ref="A60:G60"/>
    <mergeCell ref="C48:F48"/>
    <mergeCell ref="C49:F49"/>
    <mergeCell ref="C54:F54"/>
    <mergeCell ref="C50:F50"/>
    <mergeCell ref="C55:F55"/>
    <mergeCell ref="C46:F46"/>
    <mergeCell ref="C57:F57"/>
    <mergeCell ref="C51:F51"/>
    <mergeCell ref="C52:F52"/>
    <mergeCell ref="C53:F5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10.57421875" style="22" customWidth="1"/>
    <col min="2" max="2" width="3.140625" style="29" customWidth="1"/>
    <col min="3" max="3" width="2.7109375" style="29" customWidth="1"/>
    <col min="4" max="4" width="38.421875" style="29" customWidth="1"/>
    <col min="5" max="5" width="7.7109375" style="46" customWidth="1"/>
    <col min="6" max="6" width="11.8515625" style="22" customWidth="1"/>
    <col min="7" max="7" width="12.8515625" style="22" customWidth="1"/>
    <col min="8" max="16384" width="9.140625" style="22" customWidth="1"/>
  </cols>
  <sheetData>
    <row r="1" spans="1:7" ht="12.75">
      <c r="A1" s="45"/>
      <c r="B1" s="46"/>
      <c r="C1" s="46"/>
      <c r="D1" s="46"/>
      <c r="E1" s="47"/>
      <c r="F1" s="45"/>
      <c r="G1" s="45"/>
    </row>
    <row r="2" spans="5:7" ht="12.75">
      <c r="E2" s="135" t="s">
        <v>153</v>
      </c>
      <c r="F2" s="136"/>
      <c r="G2" s="136"/>
    </row>
    <row r="3" spans="5:7" ht="12.75">
      <c r="E3" s="137" t="s">
        <v>99</v>
      </c>
      <c r="F3" s="138"/>
      <c r="G3" s="138"/>
    </row>
    <row r="5" spans="1:7" ht="12.75">
      <c r="A5" s="175" t="s">
        <v>154</v>
      </c>
      <c r="B5" s="176"/>
      <c r="C5" s="176"/>
      <c r="D5" s="176"/>
      <c r="E5" s="176"/>
      <c r="F5" s="143"/>
      <c r="G5" s="143"/>
    </row>
    <row r="6" spans="1:7" ht="12.75">
      <c r="A6" s="173"/>
      <c r="B6" s="173"/>
      <c r="C6" s="173"/>
      <c r="D6" s="173"/>
      <c r="E6" s="173"/>
      <c r="F6" s="173"/>
      <c r="G6" s="173"/>
    </row>
    <row r="7" spans="1:7" ht="15.75">
      <c r="A7" s="177" t="s">
        <v>254</v>
      </c>
      <c r="B7" s="178"/>
      <c r="C7" s="178"/>
      <c r="D7" s="178"/>
      <c r="E7" s="178"/>
      <c r="F7" s="179"/>
      <c r="G7" s="179"/>
    </row>
    <row r="8" spans="1:7" ht="12.75">
      <c r="A8" s="141" t="s">
        <v>155</v>
      </c>
      <c r="B8" s="142"/>
      <c r="C8" s="142"/>
      <c r="D8" s="142"/>
      <c r="E8" s="142"/>
      <c r="F8" s="143"/>
      <c r="G8" s="143"/>
    </row>
    <row r="9" spans="1:7" ht="12.75" customHeight="1">
      <c r="A9" s="141" t="s">
        <v>256</v>
      </c>
      <c r="B9" s="142"/>
      <c r="C9" s="142"/>
      <c r="D9" s="142"/>
      <c r="E9" s="142"/>
      <c r="F9" s="143"/>
      <c r="G9" s="143"/>
    </row>
    <row r="10" spans="1:7" ht="12.75">
      <c r="A10" s="144" t="s">
        <v>156</v>
      </c>
      <c r="B10" s="132"/>
      <c r="C10" s="132"/>
      <c r="D10" s="132"/>
      <c r="E10" s="132"/>
      <c r="F10" s="133"/>
      <c r="G10" s="133"/>
    </row>
    <row r="11" spans="1:7" ht="12.75">
      <c r="A11" s="133"/>
      <c r="B11" s="133"/>
      <c r="C11" s="133"/>
      <c r="D11" s="133"/>
      <c r="E11" s="133"/>
      <c r="F11" s="133"/>
      <c r="G11" s="133"/>
    </row>
    <row r="12" spans="1:5" ht="12.75">
      <c r="A12" s="134"/>
      <c r="B12" s="143"/>
      <c r="C12" s="143"/>
      <c r="D12" s="143"/>
      <c r="E12" s="143"/>
    </row>
    <row r="13" spans="1:7" ht="12.75">
      <c r="A13" s="175" t="s">
        <v>157</v>
      </c>
      <c r="B13" s="176"/>
      <c r="C13" s="176"/>
      <c r="D13" s="176"/>
      <c r="E13" s="176"/>
      <c r="F13" s="186"/>
      <c r="G13" s="186"/>
    </row>
    <row r="14" spans="1:7" ht="12.75">
      <c r="A14" s="175" t="s">
        <v>258</v>
      </c>
      <c r="B14" s="176"/>
      <c r="C14" s="176"/>
      <c r="D14" s="176"/>
      <c r="E14" s="176"/>
      <c r="F14" s="186"/>
      <c r="G14" s="186"/>
    </row>
    <row r="15" spans="1:7" ht="12.75">
      <c r="A15" s="31"/>
      <c r="B15" s="32"/>
      <c r="C15" s="32"/>
      <c r="D15" s="32"/>
      <c r="E15" s="32"/>
      <c r="F15" s="30"/>
      <c r="G15" s="30"/>
    </row>
    <row r="16" spans="1:7" ht="12.75">
      <c r="A16" s="141" t="s">
        <v>259</v>
      </c>
      <c r="B16" s="187"/>
      <c r="C16" s="187"/>
      <c r="D16" s="187"/>
      <c r="E16" s="187"/>
      <c r="F16" s="188"/>
      <c r="G16" s="188"/>
    </row>
    <row r="17" spans="1:7" ht="12.75">
      <c r="A17" s="141" t="s">
        <v>2</v>
      </c>
      <c r="B17" s="141"/>
      <c r="C17" s="141"/>
      <c r="D17" s="141"/>
      <c r="E17" s="141"/>
      <c r="F17" s="188"/>
      <c r="G17" s="188"/>
    </row>
    <row r="18" spans="1:7" ht="12.75" customHeight="1">
      <c r="A18" s="31"/>
      <c r="B18" s="48"/>
      <c r="C18" s="48"/>
      <c r="D18" s="180" t="s">
        <v>158</v>
      </c>
      <c r="E18" s="180"/>
      <c r="F18" s="180"/>
      <c r="G18" s="180"/>
    </row>
    <row r="19" spans="1:7" ht="67.5" customHeight="1">
      <c r="A19" s="49" t="s">
        <v>3</v>
      </c>
      <c r="B19" s="181" t="s">
        <v>4</v>
      </c>
      <c r="C19" s="182"/>
      <c r="D19" s="183"/>
      <c r="E19" s="50" t="s">
        <v>159</v>
      </c>
      <c r="F19" s="23" t="s">
        <v>117</v>
      </c>
      <c r="G19" s="23" t="s">
        <v>118</v>
      </c>
    </row>
    <row r="20" spans="1:7" s="29" customFormat="1" ht="12.75" customHeight="1">
      <c r="A20" s="23" t="s">
        <v>7</v>
      </c>
      <c r="B20" s="51" t="s">
        <v>160</v>
      </c>
      <c r="C20" s="52"/>
      <c r="D20" s="53"/>
      <c r="E20" s="21"/>
      <c r="F20" s="54">
        <f>SUM(F21,F27,F38,F39)</f>
        <v>1035433.35</v>
      </c>
      <c r="G20" s="54">
        <f>SUM(G21,G27,G38,G39)</f>
        <v>1041447.2899999999</v>
      </c>
    </row>
    <row r="21" spans="1:7" s="29" customFormat="1" ht="12.75" customHeight="1">
      <c r="A21" s="24" t="s">
        <v>9</v>
      </c>
      <c r="B21" s="55" t="s">
        <v>161</v>
      </c>
      <c r="C21" s="56"/>
      <c r="D21" s="57"/>
      <c r="E21" s="21"/>
      <c r="F21" s="54">
        <f>SUM(F22:F26)</f>
        <v>2625.99</v>
      </c>
      <c r="G21" s="54">
        <f>SUM(G22:G26)</f>
        <v>3208.33</v>
      </c>
    </row>
    <row r="22" spans="1:7" s="29" customFormat="1" ht="12.75" customHeight="1">
      <c r="A22" s="27" t="s">
        <v>162</v>
      </c>
      <c r="B22" s="58"/>
      <c r="C22" s="59" t="s">
        <v>105</v>
      </c>
      <c r="D22" s="60"/>
      <c r="E22" s="61"/>
      <c r="F22" s="54"/>
      <c r="G22" s="54"/>
    </row>
    <row r="23" spans="1:7" s="29" customFormat="1" ht="12.75" customHeight="1">
      <c r="A23" s="27" t="s">
        <v>163</v>
      </c>
      <c r="B23" s="58"/>
      <c r="C23" s="59" t="s">
        <v>106</v>
      </c>
      <c r="D23" s="62"/>
      <c r="E23" s="63"/>
      <c r="F23" s="54">
        <v>2625.99</v>
      </c>
      <c r="G23" s="54">
        <v>3208.33</v>
      </c>
    </row>
    <row r="24" spans="1:7" s="29" customFormat="1" ht="12.75" customHeight="1">
      <c r="A24" s="27" t="s">
        <v>164</v>
      </c>
      <c r="B24" s="58"/>
      <c r="C24" s="59" t="s">
        <v>107</v>
      </c>
      <c r="D24" s="62"/>
      <c r="E24" s="63"/>
      <c r="F24" s="54"/>
      <c r="G24" s="54"/>
    </row>
    <row r="25" spans="1:7" s="29" customFormat="1" ht="12.75" customHeight="1">
      <c r="A25" s="27" t="s">
        <v>165</v>
      </c>
      <c r="B25" s="58"/>
      <c r="C25" s="59" t="s">
        <v>166</v>
      </c>
      <c r="D25" s="62"/>
      <c r="E25" s="64"/>
      <c r="F25" s="54"/>
      <c r="G25" s="54"/>
    </row>
    <row r="26" spans="1:7" s="29" customFormat="1" ht="12.75" customHeight="1">
      <c r="A26" s="65" t="s">
        <v>167</v>
      </c>
      <c r="B26" s="58"/>
      <c r="C26" s="66" t="s">
        <v>108</v>
      </c>
      <c r="D26" s="60"/>
      <c r="E26" s="64"/>
      <c r="F26" s="54"/>
      <c r="G26" s="54"/>
    </row>
    <row r="27" spans="1:7" s="29" customFormat="1" ht="12.75" customHeight="1">
      <c r="A27" s="67" t="s">
        <v>11</v>
      </c>
      <c r="B27" s="68" t="s">
        <v>168</v>
      </c>
      <c r="C27" s="69"/>
      <c r="D27" s="70"/>
      <c r="E27" s="64"/>
      <c r="F27" s="54">
        <f>SUM(F28:F37)</f>
        <v>1032807.36</v>
      </c>
      <c r="G27" s="54">
        <f>SUM(G28:G37)</f>
        <v>1038238.96</v>
      </c>
    </row>
    <row r="28" spans="1:7" s="29" customFormat="1" ht="12.75" customHeight="1">
      <c r="A28" s="27" t="s">
        <v>169</v>
      </c>
      <c r="B28" s="58"/>
      <c r="C28" s="59" t="s">
        <v>170</v>
      </c>
      <c r="D28" s="62"/>
      <c r="E28" s="63"/>
      <c r="F28" s="54"/>
      <c r="G28" s="54"/>
    </row>
    <row r="29" spans="1:7" s="29" customFormat="1" ht="12.75" customHeight="1">
      <c r="A29" s="27" t="s">
        <v>171</v>
      </c>
      <c r="B29" s="58"/>
      <c r="C29" s="59" t="s">
        <v>172</v>
      </c>
      <c r="D29" s="62"/>
      <c r="E29" s="63"/>
      <c r="F29" s="54">
        <v>933130.1</v>
      </c>
      <c r="G29" s="54">
        <v>936014.5</v>
      </c>
    </row>
    <row r="30" spans="1:7" s="29" customFormat="1" ht="12.75" customHeight="1">
      <c r="A30" s="27" t="s">
        <v>173</v>
      </c>
      <c r="B30" s="58"/>
      <c r="C30" s="59" t="s">
        <v>174</v>
      </c>
      <c r="D30" s="62"/>
      <c r="E30" s="63"/>
      <c r="F30" s="54"/>
      <c r="G30" s="54"/>
    </row>
    <row r="31" spans="1:7" s="29" customFormat="1" ht="12.75" customHeight="1">
      <c r="A31" s="27" t="s">
        <v>175</v>
      </c>
      <c r="B31" s="58"/>
      <c r="C31" s="59" t="s">
        <v>176</v>
      </c>
      <c r="D31" s="62"/>
      <c r="E31" s="63"/>
      <c r="F31" s="54"/>
      <c r="G31" s="54"/>
    </row>
    <row r="32" spans="1:7" s="29" customFormat="1" ht="12.75" customHeight="1">
      <c r="A32" s="27" t="s">
        <v>177</v>
      </c>
      <c r="B32" s="58"/>
      <c r="C32" s="59" t="s">
        <v>178</v>
      </c>
      <c r="D32" s="62"/>
      <c r="E32" s="63"/>
      <c r="F32" s="54">
        <v>1572.54</v>
      </c>
      <c r="G32" s="54">
        <v>2173.44</v>
      </c>
    </row>
    <row r="33" spans="1:7" s="29" customFormat="1" ht="12.75" customHeight="1">
      <c r="A33" s="27" t="s">
        <v>179</v>
      </c>
      <c r="B33" s="58"/>
      <c r="C33" s="59" t="s">
        <v>180</v>
      </c>
      <c r="D33" s="62"/>
      <c r="E33" s="63"/>
      <c r="F33" s="54"/>
      <c r="G33" s="54"/>
    </row>
    <row r="34" spans="1:7" s="29" customFormat="1" ht="12.75" customHeight="1">
      <c r="A34" s="27" t="s">
        <v>181</v>
      </c>
      <c r="B34" s="58"/>
      <c r="C34" s="59" t="s">
        <v>182</v>
      </c>
      <c r="D34" s="62"/>
      <c r="E34" s="63"/>
      <c r="F34" s="54"/>
      <c r="G34" s="54"/>
    </row>
    <row r="35" spans="1:7" s="29" customFormat="1" ht="12.75" customHeight="1">
      <c r="A35" s="27" t="s">
        <v>183</v>
      </c>
      <c r="B35" s="58"/>
      <c r="C35" s="59" t="s">
        <v>184</v>
      </c>
      <c r="D35" s="62"/>
      <c r="E35" s="63"/>
      <c r="F35" s="54">
        <v>13125.72</v>
      </c>
      <c r="G35" s="54">
        <v>15072.02</v>
      </c>
    </row>
    <row r="36" spans="1:7" s="29" customFormat="1" ht="12.75" customHeight="1">
      <c r="A36" s="27" t="s">
        <v>185</v>
      </c>
      <c r="B36" s="71"/>
      <c r="C36" s="72" t="s">
        <v>186</v>
      </c>
      <c r="D36" s="33"/>
      <c r="E36" s="63"/>
      <c r="F36" s="54"/>
      <c r="G36" s="54"/>
    </row>
    <row r="37" spans="1:7" s="29" customFormat="1" ht="12.75" customHeight="1">
      <c r="A37" s="27" t="s">
        <v>187</v>
      </c>
      <c r="B37" s="58"/>
      <c r="C37" s="59" t="s">
        <v>188</v>
      </c>
      <c r="D37" s="62"/>
      <c r="E37" s="64"/>
      <c r="F37" s="54">
        <v>84979</v>
      </c>
      <c r="G37" s="54">
        <v>84979</v>
      </c>
    </row>
    <row r="38" spans="1:7" s="29" customFormat="1" ht="12.75" customHeight="1">
      <c r="A38" s="24" t="s">
        <v>13</v>
      </c>
      <c r="B38" s="73" t="s">
        <v>189</v>
      </c>
      <c r="C38" s="73"/>
      <c r="D38" s="64"/>
      <c r="E38" s="64"/>
      <c r="F38" s="54"/>
      <c r="G38" s="54"/>
    </row>
    <row r="39" spans="1:7" s="29" customFormat="1" ht="12.75" customHeight="1">
      <c r="A39" s="24" t="s">
        <v>21</v>
      </c>
      <c r="B39" s="73" t="s">
        <v>190</v>
      </c>
      <c r="C39" s="73"/>
      <c r="D39" s="64"/>
      <c r="E39" s="74"/>
      <c r="F39" s="54"/>
      <c r="G39" s="54"/>
    </row>
    <row r="40" spans="1:7" s="29" customFormat="1" ht="12.75" customHeight="1">
      <c r="A40" s="23" t="s">
        <v>17</v>
      </c>
      <c r="B40" s="51" t="s">
        <v>191</v>
      </c>
      <c r="C40" s="52"/>
      <c r="D40" s="53"/>
      <c r="E40" s="63"/>
      <c r="F40" s="54"/>
      <c r="G40" s="54"/>
    </row>
    <row r="41" spans="1:7" s="29" customFormat="1" ht="12.75" customHeight="1">
      <c r="A41" s="49" t="s">
        <v>23</v>
      </c>
      <c r="B41" s="75" t="s">
        <v>192</v>
      </c>
      <c r="C41" s="76"/>
      <c r="D41" s="77"/>
      <c r="E41" s="64"/>
      <c r="F41" s="54">
        <f>SUM(F42,F48,F49,F56,F57)</f>
        <v>742146.34</v>
      </c>
      <c r="G41" s="54">
        <f>SUM(G42,G48,G49,G56,G57)</f>
        <v>467067.36</v>
      </c>
    </row>
    <row r="42" spans="1:7" s="29" customFormat="1" ht="12.75" customHeight="1">
      <c r="A42" s="25" t="s">
        <v>9</v>
      </c>
      <c r="B42" s="78" t="s">
        <v>193</v>
      </c>
      <c r="C42" s="79"/>
      <c r="D42" s="80"/>
      <c r="E42" s="64"/>
      <c r="F42" s="54">
        <f>SUM(F43:F47)</f>
        <v>0</v>
      </c>
      <c r="G42" s="54">
        <f>SUM(G43:G47)</f>
        <v>0</v>
      </c>
    </row>
    <row r="43" spans="1:7" s="29" customFormat="1" ht="12.75" customHeight="1">
      <c r="A43" s="81" t="s">
        <v>162</v>
      </c>
      <c r="B43" s="71"/>
      <c r="C43" s="72" t="s">
        <v>113</v>
      </c>
      <c r="D43" s="33"/>
      <c r="E43" s="63"/>
      <c r="F43" s="54"/>
      <c r="G43" s="54"/>
    </row>
    <row r="44" spans="1:7" s="29" customFormat="1" ht="12.75" customHeight="1">
      <c r="A44" s="81" t="s">
        <v>163</v>
      </c>
      <c r="B44" s="71"/>
      <c r="C44" s="72" t="s">
        <v>114</v>
      </c>
      <c r="D44" s="33"/>
      <c r="E44" s="63"/>
      <c r="F44" s="54"/>
      <c r="G44" s="54"/>
    </row>
    <row r="45" spans="1:7" s="29" customFormat="1" ht="12.75">
      <c r="A45" s="81" t="s">
        <v>164</v>
      </c>
      <c r="B45" s="71"/>
      <c r="C45" s="72" t="s">
        <v>115</v>
      </c>
      <c r="D45" s="33"/>
      <c r="E45" s="63"/>
      <c r="F45" s="54"/>
      <c r="G45" s="54"/>
    </row>
    <row r="46" spans="1:7" s="29" customFormat="1" ht="12.75">
      <c r="A46" s="81" t="s">
        <v>165</v>
      </c>
      <c r="B46" s="71"/>
      <c r="C46" s="72" t="s">
        <v>194</v>
      </c>
      <c r="D46" s="33"/>
      <c r="E46" s="63"/>
      <c r="F46" s="54"/>
      <c r="G46" s="54"/>
    </row>
    <row r="47" spans="1:7" s="29" customFormat="1" ht="12.75" customHeight="1">
      <c r="A47" s="81" t="s">
        <v>167</v>
      </c>
      <c r="B47" s="76"/>
      <c r="C47" s="184" t="s">
        <v>116</v>
      </c>
      <c r="D47" s="185"/>
      <c r="E47" s="63"/>
      <c r="F47" s="54"/>
      <c r="G47" s="54"/>
    </row>
    <row r="48" spans="1:7" s="29" customFormat="1" ht="12.75" customHeight="1">
      <c r="A48" s="25" t="s">
        <v>11</v>
      </c>
      <c r="B48" s="82" t="s">
        <v>195</v>
      </c>
      <c r="C48" s="83"/>
      <c r="D48" s="84"/>
      <c r="E48" s="64"/>
      <c r="F48" s="54"/>
      <c r="G48" s="54">
        <v>285</v>
      </c>
    </row>
    <row r="49" spans="1:7" s="29" customFormat="1" ht="12.75" customHeight="1">
      <c r="A49" s="25" t="s">
        <v>13</v>
      </c>
      <c r="B49" s="78" t="s">
        <v>196</v>
      </c>
      <c r="C49" s="79"/>
      <c r="D49" s="80"/>
      <c r="E49" s="64"/>
      <c r="F49" s="54">
        <f>SUM(F50:F55)</f>
        <v>716315.09</v>
      </c>
      <c r="G49" s="54">
        <f>SUM(G50:G55)</f>
        <v>432658.31</v>
      </c>
    </row>
    <row r="50" spans="1:7" s="29" customFormat="1" ht="12.75" customHeight="1">
      <c r="A50" s="81" t="s">
        <v>197</v>
      </c>
      <c r="B50" s="79"/>
      <c r="C50" s="85" t="s">
        <v>198</v>
      </c>
      <c r="D50" s="86"/>
      <c r="E50" s="64"/>
      <c r="F50" s="54"/>
      <c r="G50" s="54"/>
    </row>
    <row r="51" spans="1:7" s="29" customFormat="1" ht="12.75" customHeight="1">
      <c r="A51" s="87" t="s">
        <v>199</v>
      </c>
      <c r="B51" s="71"/>
      <c r="C51" s="72" t="s">
        <v>200</v>
      </c>
      <c r="D51" s="88"/>
      <c r="E51" s="89"/>
      <c r="F51" s="90"/>
      <c r="G51" s="130"/>
    </row>
    <row r="52" spans="1:7" s="29" customFormat="1" ht="12.75" customHeight="1">
      <c r="A52" s="81" t="s">
        <v>201</v>
      </c>
      <c r="B52" s="71"/>
      <c r="C52" s="72" t="s">
        <v>202</v>
      </c>
      <c r="D52" s="33"/>
      <c r="E52" s="91"/>
      <c r="F52" s="54"/>
      <c r="G52" s="54"/>
    </row>
    <row r="53" spans="1:7" s="29" customFormat="1" ht="12.75" customHeight="1">
      <c r="A53" s="81" t="s">
        <v>203</v>
      </c>
      <c r="B53" s="71"/>
      <c r="C53" s="184" t="s">
        <v>204</v>
      </c>
      <c r="D53" s="185"/>
      <c r="E53" s="91"/>
      <c r="F53" s="54">
        <v>7562.65</v>
      </c>
      <c r="G53" s="54"/>
    </row>
    <row r="54" spans="1:7" s="29" customFormat="1" ht="12.75" customHeight="1">
      <c r="A54" s="81" t="s">
        <v>205</v>
      </c>
      <c r="B54" s="71"/>
      <c r="C54" s="72" t="s">
        <v>206</v>
      </c>
      <c r="D54" s="33"/>
      <c r="E54" s="91"/>
      <c r="F54" s="54">
        <v>706142.44</v>
      </c>
      <c r="G54" s="54">
        <v>430048.31</v>
      </c>
    </row>
    <row r="55" spans="1:7" s="29" customFormat="1" ht="12.75" customHeight="1">
      <c r="A55" s="81" t="s">
        <v>207</v>
      </c>
      <c r="B55" s="71"/>
      <c r="C55" s="72" t="s">
        <v>208</v>
      </c>
      <c r="D55" s="33"/>
      <c r="E55" s="64"/>
      <c r="F55" s="54">
        <v>2610</v>
      </c>
      <c r="G55" s="54">
        <v>2610</v>
      </c>
    </row>
    <row r="56" spans="1:7" s="29" customFormat="1" ht="12.75" customHeight="1">
      <c r="A56" s="25" t="s">
        <v>21</v>
      </c>
      <c r="B56" s="92" t="s">
        <v>209</v>
      </c>
      <c r="C56" s="92"/>
      <c r="D56" s="93"/>
      <c r="E56" s="91"/>
      <c r="F56" s="54"/>
      <c r="G56" s="54"/>
    </row>
    <row r="57" spans="1:7" s="29" customFormat="1" ht="12.75" customHeight="1">
      <c r="A57" s="25" t="s">
        <v>60</v>
      </c>
      <c r="B57" s="92" t="s">
        <v>210</v>
      </c>
      <c r="C57" s="92"/>
      <c r="D57" s="93"/>
      <c r="E57" s="64"/>
      <c r="F57" s="54">
        <v>25831.25</v>
      </c>
      <c r="G57" s="54">
        <v>34124.05</v>
      </c>
    </row>
    <row r="58" spans="1:7" s="29" customFormat="1" ht="12.75" customHeight="1">
      <c r="A58" s="24"/>
      <c r="B58" s="68" t="s">
        <v>211</v>
      </c>
      <c r="C58" s="69"/>
      <c r="D58" s="70"/>
      <c r="E58" s="64"/>
      <c r="F58" s="125">
        <f>SUM(F20,F40,F41)</f>
        <v>1777579.69</v>
      </c>
      <c r="G58" s="94">
        <f>SUM(G20,G40,G41)</f>
        <v>1508514.65</v>
      </c>
    </row>
    <row r="59" spans="1:7" s="29" customFormat="1" ht="12.75" customHeight="1">
      <c r="A59" s="23" t="s">
        <v>25</v>
      </c>
      <c r="B59" s="51" t="s">
        <v>212</v>
      </c>
      <c r="C59" s="51"/>
      <c r="D59" s="95"/>
      <c r="E59" s="64"/>
      <c r="F59" s="94">
        <f>SUM(F60:F63)</f>
        <v>1061264.5999999999</v>
      </c>
      <c r="G59" s="54">
        <f>SUM(G60:G63)</f>
        <v>1075856.34</v>
      </c>
    </row>
    <row r="60" spans="1:7" s="29" customFormat="1" ht="12.75" customHeight="1">
      <c r="A60" s="24" t="s">
        <v>9</v>
      </c>
      <c r="B60" s="73" t="s">
        <v>47</v>
      </c>
      <c r="C60" s="73"/>
      <c r="D60" s="64"/>
      <c r="E60" s="64"/>
      <c r="F60" s="124">
        <v>344.37</v>
      </c>
      <c r="G60" s="54"/>
    </row>
    <row r="61" spans="1:10" s="29" customFormat="1" ht="12.75" customHeight="1">
      <c r="A61" s="67" t="s">
        <v>11</v>
      </c>
      <c r="B61" s="68" t="s">
        <v>213</v>
      </c>
      <c r="C61" s="69"/>
      <c r="D61" s="70"/>
      <c r="E61" s="96"/>
      <c r="F61" s="126">
        <v>951192.95</v>
      </c>
      <c r="G61" s="126">
        <v>956753.29</v>
      </c>
      <c r="J61" s="126"/>
    </row>
    <row r="62" spans="1:7" s="29" customFormat="1" ht="12.75" customHeight="1">
      <c r="A62" s="24" t="s">
        <v>13</v>
      </c>
      <c r="B62" s="189" t="s">
        <v>214</v>
      </c>
      <c r="C62" s="190"/>
      <c r="D62" s="191"/>
      <c r="E62" s="64"/>
      <c r="F62" s="54"/>
      <c r="G62" s="54"/>
    </row>
    <row r="63" spans="1:7" s="29" customFormat="1" ht="12.75" customHeight="1">
      <c r="A63" s="24" t="s">
        <v>215</v>
      </c>
      <c r="B63" s="73" t="s">
        <v>148</v>
      </c>
      <c r="C63" s="58"/>
      <c r="D63" s="21"/>
      <c r="E63" s="64"/>
      <c r="F63" s="54">
        <v>109727.28</v>
      </c>
      <c r="G63" s="54">
        <v>119103.05</v>
      </c>
    </row>
    <row r="64" spans="1:7" s="29" customFormat="1" ht="16.5" customHeight="1">
      <c r="A64" s="23" t="s">
        <v>27</v>
      </c>
      <c r="B64" s="51" t="s">
        <v>216</v>
      </c>
      <c r="C64" s="52"/>
      <c r="D64" s="53"/>
      <c r="E64" s="64"/>
      <c r="F64" s="54">
        <f>SUM(F65,F69)</f>
        <v>708752.44</v>
      </c>
      <c r="G64" s="54">
        <f>SUM(G65,G69)</f>
        <v>432658.31</v>
      </c>
    </row>
    <row r="65" spans="1:7" s="29" customFormat="1" ht="12.75" customHeight="1">
      <c r="A65" s="24" t="s">
        <v>9</v>
      </c>
      <c r="B65" s="55" t="s">
        <v>217</v>
      </c>
      <c r="C65" s="97"/>
      <c r="D65" s="98"/>
      <c r="E65" s="64"/>
      <c r="F65" s="54">
        <f>SUM(F66:F68)</f>
        <v>0</v>
      </c>
      <c r="G65" s="54">
        <f>SUM(G66:G68)</f>
        <v>0</v>
      </c>
    </row>
    <row r="66" spans="1:7" s="29" customFormat="1" ht="12.75">
      <c r="A66" s="27" t="s">
        <v>162</v>
      </c>
      <c r="B66" s="99"/>
      <c r="C66" s="59" t="s">
        <v>218</v>
      </c>
      <c r="D66" s="100"/>
      <c r="E66" s="91"/>
      <c r="F66" s="54"/>
      <c r="G66" s="54"/>
    </row>
    <row r="67" spans="1:7" s="29" customFormat="1" ht="12.75" customHeight="1">
      <c r="A67" s="27" t="s">
        <v>163</v>
      </c>
      <c r="B67" s="58"/>
      <c r="C67" s="59" t="s">
        <v>219</v>
      </c>
      <c r="D67" s="62"/>
      <c r="E67" s="64"/>
      <c r="F67" s="54"/>
      <c r="G67" s="54"/>
    </row>
    <row r="68" spans="1:7" s="29" customFormat="1" ht="12.75" customHeight="1">
      <c r="A68" s="27" t="s">
        <v>220</v>
      </c>
      <c r="B68" s="58"/>
      <c r="C68" s="59" t="s">
        <v>221</v>
      </c>
      <c r="D68" s="62"/>
      <c r="E68" s="74"/>
      <c r="F68" s="54"/>
      <c r="G68" s="54"/>
    </row>
    <row r="69" spans="1:7" s="105" customFormat="1" ht="15.75" customHeight="1">
      <c r="A69" s="25" t="s">
        <v>11</v>
      </c>
      <c r="B69" s="101" t="s">
        <v>222</v>
      </c>
      <c r="C69" s="102"/>
      <c r="D69" s="103"/>
      <c r="E69" s="93"/>
      <c r="F69" s="104">
        <f>SUM(F70:F75,F78:F83)</f>
        <v>708752.44</v>
      </c>
      <c r="G69" s="54">
        <f>SUM(G70:G75,G78:G83)</f>
        <v>432658.31</v>
      </c>
    </row>
    <row r="70" spans="1:7" s="29" customFormat="1" ht="12.75" customHeight="1">
      <c r="A70" s="27" t="s">
        <v>169</v>
      </c>
      <c r="B70" s="58"/>
      <c r="C70" s="59" t="s">
        <v>223</v>
      </c>
      <c r="D70" s="60"/>
      <c r="E70" s="64"/>
      <c r="F70" s="54"/>
      <c r="G70" s="54"/>
    </row>
    <row r="71" spans="1:7" s="29" customFormat="1" ht="12.75" customHeight="1">
      <c r="A71" s="27" t="s">
        <v>171</v>
      </c>
      <c r="B71" s="99"/>
      <c r="C71" s="59" t="s">
        <v>224</v>
      </c>
      <c r="D71" s="100"/>
      <c r="E71" s="91"/>
      <c r="F71" s="54"/>
      <c r="G71" s="54"/>
    </row>
    <row r="72" spans="1:7" s="29" customFormat="1" ht="12.75">
      <c r="A72" s="27" t="s">
        <v>173</v>
      </c>
      <c r="B72" s="99"/>
      <c r="C72" s="59" t="s">
        <v>225</v>
      </c>
      <c r="D72" s="100"/>
      <c r="E72" s="91"/>
      <c r="F72" s="54"/>
      <c r="G72" s="54"/>
    </row>
    <row r="73" spans="1:7" s="29" customFormat="1" ht="12.75">
      <c r="A73" s="106" t="s">
        <v>175</v>
      </c>
      <c r="B73" s="79"/>
      <c r="C73" s="107" t="s">
        <v>226</v>
      </c>
      <c r="D73" s="86"/>
      <c r="E73" s="91"/>
      <c r="F73" s="54"/>
      <c r="G73" s="54"/>
    </row>
    <row r="74" spans="1:7" s="29" customFormat="1" ht="12.75">
      <c r="A74" s="24" t="s">
        <v>177</v>
      </c>
      <c r="B74" s="66"/>
      <c r="C74" s="66" t="s">
        <v>227</v>
      </c>
      <c r="D74" s="60"/>
      <c r="E74" s="108"/>
      <c r="F74" s="54"/>
      <c r="G74" s="54"/>
    </row>
    <row r="75" spans="1:7" s="29" customFormat="1" ht="18.75" customHeight="1">
      <c r="A75" s="109" t="s">
        <v>179</v>
      </c>
      <c r="B75" s="102"/>
      <c r="C75" s="110" t="s">
        <v>228</v>
      </c>
      <c r="D75" s="111"/>
      <c r="E75" s="64"/>
      <c r="F75" s="54">
        <f>F76+F77</f>
        <v>40802.87</v>
      </c>
      <c r="G75" s="54">
        <f>SUM(G76:G77)</f>
        <v>2610</v>
      </c>
    </row>
    <row r="76" spans="1:7" s="29" customFormat="1" ht="12.75" customHeight="1">
      <c r="A76" s="81" t="s">
        <v>229</v>
      </c>
      <c r="B76" s="71"/>
      <c r="C76" s="88"/>
      <c r="D76" s="33" t="s">
        <v>230</v>
      </c>
      <c r="E76" s="91"/>
      <c r="F76" s="54"/>
      <c r="G76" s="54"/>
    </row>
    <row r="77" spans="1:7" s="29" customFormat="1" ht="12.75" customHeight="1">
      <c r="A77" s="81" t="s">
        <v>231</v>
      </c>
      <c r="B77" s="71"/>
      <c r="C77" s="88"/>
      <c r="D77" s="33" t="s">
        <v>232</v>
      </c>
      <c r="E77" s="63"/>
      <c r="F77" s="54">
        <v>40802.87</v>
      </c>
      <c r="G77" s="54">
        <v>2610</v>
      </c>
    </row>
    <row r="78" spans="1:7" s="29" customFormat="1" ht="12.75" customHeight="1">
      <c r="A78" s="81" t="s">
        <v>181</v>
      </c>
      <c r="B78" s="83"/>
      <c r="C78" s="112" t="s">
        <v>233</v>
      </c>
      <c r="D78" s="113"/>
      <c r="E78" s="63"/>
      <c r="F78" s="54"/>
      <c r="G78" s="54"/>
    </row>
    <row r="79" spans="1:7" s="29" customFormat="1" ht="12.75" customHeight="1">
      <c r="A79" s="81" t="s">
        <v>183</v>
      </c>
      <c r="B79" s="114"/>
      <c r="C79" s="72" t="s">
        <v>234</v>
      </c>
      <c r="D79" s="115"/>
      <c r="E79" s="91"/>
      <c r="F79" s="54"/>
      <c r="G79" s="54"/>
    </row>
    <row r="80" spans="1:7" s="29" customFormat="1" ht="12.75" customHeight="1">
      <c r="A80" s="81" t="s">
        <v>185</v>
      </c>
      <c r="B80" s="58"/>
      <c r="C80" s="59" t="s">
        <v>235</v>
      </c>
      <c r="D80" s="62"/>
      <c r="E80" s="91"/>
      <c r="F80" s="54">
        <v>320681.43</v>
      </c>
      <c r="G80" s="54">
        <v>237626.76</v>
      </c>
    </row>
    <row r="81" spans="1:7" s="29" customFormat="1" ht="12.75" customHeight="1">
      <c r="A81" s="81" t="s">
        <v>187</v>
      </c>
      <c r="B81" s="58"/>
      <c r="C81" s="59" t="s">
        <v>236</v>
      </c>
      <c r="D81" s="62"/>
      <c r="E81" s="91"/>
      <c r="F81" s="54">
        <v>124721.59</v>
      </c>
      <c r="G81" s="54"/>
    </row>
    <row r="82" spans="1:7" s="29" customFormat="1" ht="12.75" customHeight="1">
      <c r="A82" s="27" t="s">
        <v>237</v>
      </c>
      <c r="B82" s="71"/>
      <c r="C82" s="72" t="s">
        <v>238</v>
      </c>
      <c r="D82" s="33"/>
      <c r="E82" s="91"/>
      <c r="F82" s="54">
        <v>222546.55</v>
      </c>
      <c r="G82" s="54">
        <v>192421.55</v>
      </c>
    </row>
    <row r="83" spans="1:7" s="29" customFormat="1" ht="12.75" customHeight="1">
      <c r="A83" s="27" t="s">
        <v>239</v>
      </c>
      <c r="B83" s="58"/>
      <c r="C83" s="59" t="s">
        <v>240</v>
      </c>
      <c r="D83" s="62"/>
      <c r="E83" s="74"/>
      <c r="F83" s="54"/>
      <c r="G83" s="54"/>
    </row>
    <row r="84" spans="1:7" s="29" customFormat="1" ht="12.75" customHeight="1">
      <c r="A84" s="23" t="s">
        <v>29</v>
      </c>
      <c r="B84" s="116" t="s">
        <v>241</v>
      </c>
      <c r="C84" s="117"/>
      <c r="D84" s="118"/>
      <c r="E84" s="74"/>
      <c r="F84" s="54">
        <v>7562.65</v>
      </c>
      <c r="G84" s="54"/>
    </row>
    <row r="85" spans="1:7" s="29" customFormat="1" ht="12.75" customHeight="1">
      <c r="A85" s="24" t="s">
        <v>9</v>
      </c>
      <c r="B85" s="73" t="s">
        <v>149</v>
      </c>
      <c r="C85" s="58"/>
      <c r="D85" s="21"/>
      <c r="E85" s="74"/>
      <c r="F85" s="54"/>
      <c r="G85" s="54"/>
    </row>
    <row r="86" spans="1:7" s="29" customFormat="1" ht="12.75" customHeight="1">
      <c r="A86" s="24" t="s">
        <v>11</v>
      </c>
      <c r="B86" s="55" t="s">
        <v>242</v>
      </c>
      <c r="C86" s="97"/>
      <c r="D86" s="98"/>
      <c r="E86" s="64"/>
      <c r="F86" s="54">
        <f>SUM(F87:F88)</f>
        <v>0</v>
      </c>
      <c r="G86" s="54">
        <f>SUM(G87:G88)</f>
        <v>0</v>
      </c>
    </row>
    <row r="87" spans="1:7" s="29" customFormat="1" ht="12.75" customHeight="1">
      <c r="A87" s="27" t="s">
        <v>169</v>
      </c>
      <c r="B87" s="58"/>
      <c r="C87" s="59" t="s">
        <v>150</v>
      </c>
      <c r="D87" s="62"/>
      <c r="E87" s="64"/>
      <c r="F87" s="54"/>
      <c r="G87" s="54"/>
    </row>
    <row r="88" spans="1:7" s="29" customFormat="1" ht="12.75" customHeight="1">
      <c r="A88" s="27" t="s">
        <v>171</v>
      </c>
      <c r="B88" s="58"/>
      <c r="C88" s="59" t="s">
        <v>243</v>
      </c>
      <c r="D88" s="62"/>
      <c r="E88" s="64"/>
      <c r="F88" s="54"/>
      <c r="G88" s="54"/>
    </row>
    <row r="89" spans="1:7" s="29" customFormat="1" ht="12.75" customHeight="1">
      <c r="A89" s="25" t="s">
        <v>13</v>
      </c>
      <c r="B89" s="88" t="s">
        <v>151</v>
      </c>
      <c r="C89" s="88"/>
      <c r="D89" s="119"/>
      <c r="E89" s="64"/>
      <c r="F89" s="54"/>
      <c r="G89" s="54"/>
    </row>
    <row r="90" spans="1:7" s="29" customFormat="1" ht="20.25" customHeight="1">
      <c r="A90" s="67" t="s">
        <v>21</v>
      </c>
      <c r="B90" s="68" t="s">
        <v>152</v>
      </c>
      <c r="C90" s="69"/>
      <c r="D90" s="70"/>
      <c r="E90" s="64"/>
      <c r="F90" s="54">
        <v>7562.65</v>
      </c>
      <c r="G90" s="54"/>
    </row>
    <row r="91" spans="1:8" s="29" customFormat="1" ht="12.75" customHeight="1">
      <c r="A91" s="27" t="s">
        <v>244</v>
      </c>
      <c r="B91" s="52"/>
      <c r="C91" s="59" t="s">
        <v>245</v>
      </c>
      <c r="D91" s="26"/>
      <c r="E91" s="63"/>
      <c r="F91" s="124">
        <v>7562.65</v>
      </c>
      <c r="G91" s="124">
        <v>-28781</v>
      </c>
      <c r="H91" s="129">
        <f>F58-F94</f>
        <v>0</v>
      </c>
    </row>
    <row r="92" spans="1:7" s="29" customFormat="1" ht="12.75" customHeight="1">
      <c r="A92" s="27" t="s">
        <v>246</v>
      </c>
      <c r="B92" s="52"/>
      <c r="C92" s="59" t="s">
        <v>247</v>
      </c>
      <c r="D92" s="26"/>
      <c r="E92" s="63"/>
      <c r="F92" s="54"/>
      <c r="G92" s="54">
        <v>28781</v>
      </c>
    </row>
    <row r="93" spans="1:7" s="29" customFormat="1" ht="12.75" customHeight="1">
      <c r="A93" s="23" t="s">
        <v>30</v>
      </c>
      <c r="B93" s="116" t="s">
        <v>248</v>
      </c>
      <c r="C93" s="118"/>
      <c r="D93" s="118"/>
      <c r="E93" s="63"/>
      <c r="F93" s="54"/>
      <c r="G93" s="54"/>
    </row>
    <row r="94" spans="1:7" s="29" customFormat="1" ht="25.5" customHeight="1">
      <c r="A94" s="23"/>
      <c r="B94" s="192" t="s">
        <v>249</v>
      </c>
      <c r="C94" s="193"/>
      <c r="D94" s="185"/>
      <c r="E94" s="64"/>
      <c r="F94" s="125">
        <f>SUM(F59,F64,F84,F93)</f>
        <v>1777579.6899999997</v>
      </c>
      <c r="G94" s="54">
        <f>SUM(G59,G64,G84,G93)</f>
        <v>1508514.6500000001</v>
      </c>
    </row>
    <row r="95" spans="1:7" s="29" customFormat="1" ht="12.75">
      <c r="A95" s="120"/>
      <c r="B95" s="28"/>
      <c r="C95" s="28"/>
      <c r="D95" s="28"/>
      <c r="E95" s="28"/>
      <c r="F95" s="46"/>
      <c r="G95" s="46"/>
    </row>
    <row r="96" spans="1:7" s="29" customFormat="1" ht="12.75" customHeight="1">
      <c r="A96" s="194" t="s">
        <v>251</v>
      </c>
      <c r="B96" s="194"/>
      <c r="C96" s="194"/>
      <c r="D96" s="194"/>
      <c r="E96" s="194"/>
      <c r="F96" s="142" t="s">
        <v>252</v>
      </c>
      <c r="G96" s="142"/>
    </row>
    <row r="97" spans="1:7" s="29" customFormat="1" ht="12.75">
      <c r="A97" s="141" t="s">
        <v>250</v>
      </c>
      <c r="B97" s="141"/>
      <c r="C97" s="141"/>
      <c r="D97" s="141"/>
      <c r="E97" s="141"/>
      <c r="F97" s="141" t="s">
        <v>35</v>
      </c>
      <c r="G97" s="141"/>
    </row>
    <row r="98" spans="1:7" s="29" customFormat="1" ht="12.75">
      <c r="A98" s="121"/>
      <c r="B98" s="121"/>
      <c r="C98" s="121"/>
      <c r="D98" s="121"/>
      <c r="E98" s="122"/>
      <c r="F98" s="48"/>
      <c r="G98" s="48"/>
    </row>
    <row r="99" s="29" customFormat="1" ht="12.75">
      <c r="E99" s="46"/>
    </row>
    <row r="100" s="29" customFormat="1" ht="12.75">
      <c r="E100" s="46"/>
    </row>
    <row r="101" s="29" customFormat="1" ht="12.75">
      <c r="E101" s="46"/>
    </row>
    <row r="102" s="29" customFormat="1" ht="12.75">
      <c r="E102" s="46"/>
    </row>
    <row r="103" s="29" customFormat="1" ht="12.75">
      <c r="E103" s="46"/>
    </row>
    <row r="104" s="29" customFormat="1" ht="12.75">
      <c r="E104" s="46"/>
    </row>
    <row r="105" s="29" customFormat="1" ht="12.75">
      <c r="E105" s="46"/>
    </row>
    <row r="106" s="29" customFormat="1" ht="12.75">
      <c r="E106" s="46"/>
    </row>
    <row r="107" s="29" customFormat="1" ht="12.75">
      <c r="E107" s="46"/>
    </row>
    <row r="108" s="29" customFormat="1" ht="12.75">
      <c r="E108" s="46"/>
    </row>
    <row r="109" s="29" customFormat="1" ht="12.75">
      <c r="E109" s="46"/>
    </row>
    <row r="110" s="29" customFormat="1" ht="12.75">
      <c r="E110" s="46"/>
    </row>
    <row r="111" s="29" customFormat="1" ht="12.75">
      <c r="E111" s="46"/>
    </row>
    <row r="112" s="29" customFormat="1" ht="12.75">
      <c r="E112" s="46"/>
    </row>
    <row r="113" s="29" customFormat="1" ht="12.75">
      <c r="E113" s="46"/>
    </row>
    <row r="114" s="29" customFormat="1" ht="12.75">
      <c r="E114" s="46"/>
    </row>
    <row r="115" s="29" customFormat="1" ht="12.75">
      <c r="E115" s="46"/>
    </row>
    <row r="116" s="29" customFormat="1" ht="12.75">
      <c r="E116" s="46"/>
    </row>
    <row r="117" s="29" customFormat="1" ht="12.75">
      <c r="E117" s="46"/>
    </row>
    <row r="118" s="29" customFormat="1" ht="12.75">
      <c r="E118" s="46"/>
    </row>
    <row r="119" s="29" customFormat="1" ht="12.75">
      <c r="E119" s="46"/>
    </row>
    <row r="120" s="29" customFormat="1" ht="12.75">
      <c r="E120" s="46"/>
    </row>
    <row r="121" s="29" customFormat="1" ht="12.75">
      <c r="E121" s="46"/>
    </row>
  </sheetData>
  <sheetProtection/>
  <mergeCells count="22">
    <mergeCell ref="A97:E97"/>
    <mergeCell ref="F97:G97"/>
    <mergeCell ref="B62:D62"/>
    <mergeCell ref="B94:D94"/>
    <mergeCell ref="A96:E96"/>
    <mergeCell ref="F96:G96"/>
    <mergeCell ref="A13:G13"/>
    <mergeCell ref="A14:G14"/>
    <mergeCell ref="A16:G16"/>
    <mergeCell ref="A17:G17"/>
    <mergeCell ref="D18:G18"/>
    <mergeCell ref="B19:D19"/>
    <mergeCell ref="C47:D47"/>
    <mergeCell ref="C53:D53"/>
    <mergeCell ref="E2:G2"/>
    <mergeCell ref="E3:G3"/>
    <mergeCell ref="A5:G6"/>
    <mergeCell ref="A7:G7"/>
    <mergeCell ref="A8:G8"/>
    <mergeCell ref="A9:G9"/>
    <mergeCell ref="A10:G11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2">
      <selection activeCell="F19" sqref="F19"/>
    </sheetView>
  </sheetViews>
  <sheetFormatPr defaultColWidth="9.140625" defaultRowHeight="12.75"/>
  <cols>
    <col min="1" max="1" width="6.00390625" style="38" customWidth="1"/>
    <col min="2" max="2" width="27.421875" style="17" customWidth="1"/>
    <col min="3" max="3" width="11.421875" style="17" customWidth="1"/>
    <col min="4" max="4" width="10.7109375" style="17" customWidth="1"/>
    <col min="5" max="5" width="7.8515625" style="17" customWidth="1"/>
    <col min="6" max="6" width="11.140625" style="17" customWidth="1"/>
    <col min="7" max="7" width="7.421875" style="17" customWidth="1"/>
    <col min="8" max="8" width="6.00390625" style="17" customWidth="1"/>
    <col min="9" max="9" width="11.7109375" style="17" customWidth="1"/>
    <col min="10" max="10" width="9.28125" style="17" customWidth="1"/>
    <col min="11" max="11" width="7.8515625" style="17" customWidth="1"/>
    <col min="12" max="12" width="7.7109375" style="17" customWidth="1"/>
    <col min="13" max="13" width="10.7109375" style="17" customWidth="1"/>
    <col min="14" max="16384" width="9.140625" style="17" customWidth="1"/>
  </cols>
  <sheetData>
    <row r="1" spans="9:11" ht="15" hidden="1">
      <c r="I1" s="39"/>
      <c r="J1" s="39"/>
      <c r="K1" s="39"/>
    </row>
    <row r="2" ht="15">
      <c r="I2" s="17" t="s">
        <v>253</v>
      </c>
    </row>
    <row r="3" spans="1:9" ht="15">
      <c r="A3" s="38" t="s">
        <v>261</v>
      </c>
      <c r="I3" s="17" t="s">
        <v>131</v>
      </c>
    </row>
    <row r="4" spans="2:3" ht="15.75">
      <c r="B4" s="127" t="s">
        <v>262</v>
      </c>
      <c r="C4" s="6"/>
    </row>
    <row r="5" spans="1:13" ht="15">
      <c r="A5" s="195" t="s">
        <v>132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</row>
    <row r="6" spans="1:13" ht="15">
      <c r="A6" s="195" t="s">
        <v>133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</row>
    <row r="8" spans="1:13" ht="15">
      <c r="A8" s="195" t="s">
        <v>268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</row>
    <row r="9" ht="15">
      <c r="F9" s="131">
        <v>41805</v>
      </c>
    </row>
    <row r="10" spans="1:13" ht="15">
      <c r="A10" s="197" t="s">
        <v>3</v>
      </c>
      <c r="B10" s="197" t="s">
        <v>119</v>
      </c>
      <c r="C10" s="197" t="s">
        <v>120</v>
      </c>
      <c r="D10" s="197" t="s">
        <v>121</v>
      </c>
      <c r="E10" s="197"/>
      <c r="F10" s="197"/>
      <c r="G10" s="197"/>
      <c r="H10" s="197"/>
      <c r="I10" s="197"/>
      <c r="J10" s="198"/>
      <c r="K10" s="198"/>
      <c r="L10" s="197"/>
      <c r="M10" s="197" t="s">
        <v>122</v>
      </c>
    </row>
    <row r="11" spans="1:13" ht="123" customHeight="1">
      <c r="A11" s="197"/>
      <c r="B11" s="197"/>
      <c r="C11" s="197"/>
      <c r="D11" s="34" t="s">
        <v>134</v>
      </c>
      <c r="E11" s="34" t="s">
        <v>123</v>
      </c>
      <c r="F11" s="34" t="s">
        <v>135</v>
      </c>
      <c r="G11" s="34" t="s">
        <v>124</v>
      </c>
      <c r="H11" s="34" t="s">
        <v>136</v>
      </c>
      <c r="I11" s="40" t="s">
        <v>137</v>
      </c>
      <c r="J11" s="34" t="s">
        <v>125</v>
      </c>
      <c r="K11" s="41" t="s">
        <v>126</v>
      </c>
      <c r="L11" s="42" t="s">
        <v>138</v>
      </c>
      <c r="M11" s="197"/>
    </row>
    <row r="12" spans="1:13" ht="1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43" t="s">
        <v>139</v>
      </c>
      <c r="L12" s="20">
        <v>12</v>
      </c>
      <c r="M12" s="20">
        <v>13</v>
      </c>
    </row>
    <row r="13" spans="1:13" ht="84" customHeight="1">
      <c r="A13" s="34" t="s">
        <v>101</v>
      </c>
      <c r="B13" s="44" t="s">
        <v>140</v>
      </c>
      <c r="C13" s="35"/>
      <c r="D13" s="35"/>
      <c r="E13" s="35">
        <f aca="true" t="shared" si="0" ref="E13:M13">SUM(E14:E15)</f>
        <v>0</v>
      </c>
      <c r="F13" s="35">
        <f t="shared" si="0"/>
        <v>0</v>
      </c>
      <c r="G13" s="35">
        <f t="shared" si="0"/>
        <v>0</v>
      </c>
      <c r="H13" s="35">
        <f t="shared" si="0"/>
        <v>0</v>
      </c>
      <c r="I13" s="35">
        <f t="shared" si="0"/>
        <v>760940.45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 t="shared" si="0"/>
        <v>220932.92000000016</v>
      </c>
    </row>
    <row r="14" spans="1:13" ht="15" customHeight="1">
      <c r="A14" s="36" t="s">
        <v>102</v>
      </c>
      <c r="B14" s="37" t="s">
        <v>127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>
        <f>SUM(C14,D14,E14,F14-G14-H14-I14-J14)</f>
        <v>0</v>
      </c>
    </row>
    <row r="15" spans="1:13" ht="15" customHeight="1">
      <c r="A15" s="36" t="s">
        <v>103</v>
      </c>
      <c r="B15" s="37" t="s">
        <v>128</v>
      </c>
      <c r="C15" s="35">
        <v>234516.31</v>
      </c>
      <c r="D15" s="35">
        <v>747357.06</v>
      </c>
      <c r="E15" s="35"/>
      <c r="F15" s="35"/>
      <c r="G15" s="35"/>
      <c r="H15" s="35"/>
      <c r="I15" s="35">
        <v>760940.45</v>
      </c>
      <c r="J15" s="35"/>
      <c r="K15" s="35"/>
      <c r="L15" s="35"/>
      <c r="M15" s="35">
        <f>SUM(C15,D15,E15,F15-G15-H15-I15-J15)</f>
        <v>220932.92000000016</v>
      </c>
    </row>
    <row r="16" spans="1:13" ht="94.5" customHeight="1">
      <c r="A16" s="34" t="s">
        <v>104</v>
      </c>
      <c r="B16" s="44" t="s">
        <v>141</v>
      </c>
      <c r="C16" s="35"/>
      <c r="D16" s="35"/>
      <c r="E16" s="35">
        <f aca="true" t="shared" si="1" ref="E16:M16">SUM(E17:E18)</f>
        <v>0</v>
      </c>
      <c r="F16" s="35">
        <f t="shared" si="1"/>
        <v>0</v>
      </c>
      <c r="G16" s="35">
        <f t="shared" si="1"/>
        <v>0</v>
      </c>
      <c r="H16" s="35">
        <f t="shared" si="1"/>
        <v>0</v>
      </c>
      <c r="I16" s="35">
        <v>268353.43</v>
      </c>
      <c r="J16" s="35">
        <f t="shared" si="1"/>
        <v>0</v>
      </c>
      <c r="K16" s="35">
        <f t="shared" si="1"/>
        <v>0</v>
      </c>
      <c r="L16" s="35">
        <f t="shared" si="1"/>
        <v>0</v>
      </c>
      <c r="M16" s="35">
        <f t="shared" si="1"/>
        <v>946713.2</v>
      </c>
    </row>
    <row r="17" spans="1:13" ht="15" customHeight="1">
      <c r="A17" s="36" t="s">
        <v>142</v>
      </c>
      <c r="B17" s="37" t="s">
        <v>127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>
        <f>SUM(C17,D17,E17,F17-G17-H17-I17-J17)</f>
        <v>0</v>
      </c>
    </row>
    <row r="18" spans="1:13" ht="15" customHeight="1">
      <c r="A18" s="36" t="s">
        <v>143</v>
      </c>
      <c r="B18" s="37" t="s">
        <v>128</v>
      </c>
      <c r="C18" s="35">
        <v>959600.64</v>
      </c>
      <c r="D18" s="17">
        <v>255465.99</v>
      </c>
      <c r="E18" s="35"/>
      <c r="F18" s="35"/>
      <c r="G18" s="35"/>
      <c r="H18" s="35"/>
      <c r="I18" s="35">
        <v>268353.43</v>
      </c>
      <c r="J18" s="35"/>
      <c r="K18" s="35"/>
      <c r="L18" s="35"/>
      <c r="M18" s="35">
        <f>SUM(C18,D18,E18,F18-G18-H18-I18-J18)</f>
        <v>946713.2</v>
      </c>
    </row>
    <row r="19" spans="1:13" ht="142.5" customHeight="1">
      <c r="A19" s="34" t="s">
        <v>109</v>
      </c>
      <c r="B19" s="44" t="s">
        <v>144</v>
      </c>
      <c r="C19" s="35"/>
      <c r="D19" s="35"/>
      <c r="E19" s="35">
        <f aca="true" t="shared" si="2" ref="E19:M19">SUM(E20:E21)</f>
        <v>0</v>
      </c>
      <c r="F19" s="35"/>
      <c r="G19" s="35">
        <f t="shared" si="2"/>
        <v>0</v>
      </c>
      <c r="H19" s="35">
        <f t="shared" si="2"/>
        <v>0</v>
      </c>
      <c r="I19" s="35">
        <f t="shared" si="2"/>
        <v>13552.65</v>
      </c>
      <c r="J19" s="35">
        <f t="shared" si="2"/>
        <v>0</v>
      </c>
      <c r="K19" s="35">
        <f t="shared" si="2"/>
        <v>0</v>
      </c>
      <c r="L19" s="35">
        <f t="shared" si="2"/>
        <v>0</v>
      </c>
      <c r="M19" s="35">
        <f t="shared" si="2"/>
        <v>2351915.49</v>
      </c>
    </row>
    <row r="20" spans="1:13" ht="15" customHeight="1">
      <c r="A20" s="36" t="s">
        <v>110</v>
      </c>
      <c r="B20" s="37" t="s">
        <v>127</v>
      </c>
      <c r="C20" s="35">
        <v>2365468.14</v>
      </c>
      <c r="D20" s="35"/>
      <c r="E20" s="35"/>
      <c r="F20" s="35"/>
      <c r="G20" s="35"/>
      <c r="H20" s="35"/>
      <c r="I20" s="35">
        <v>13552.65</v>
      </c>
      <c r="J20" s="35"/>
      <c r="K20" s="35"/>
      <c r="L20" s="35"/>
      <c r="M20" s="35">
        <f>SUM(C20,D20,E20,F20-G20-H20-I20-J20)</f>
        <v>2351915.49</v>
      </c>
    </row>
    <row r="21" spans="1:13" ht="15" customHeight="1">
      <c r="A21" s="36" t="s">
        <v>145</v>
      </c>
      <c r="B21" s="37" t="s">
        <v>128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>
        <f>SUM(C21,D21,E21,F21-G21-H21-I21-J21)</f>
        <v>0</v>
      </c>
    </row>
    <row r="22" spans="1:13" ht="15" customHeight="1">
      <c r="A22" s="34" t="s">
        <v>111</v>
      </c>
      <c r="B22" s="44" t="s">
        <v>129</v>
      </c>
      <c r="C22" s="35"/>
      <c r="D22" s="35"/>
      <c r="E22" s="35">
        <f aca="true" t="shared" si="3" ref="E22:M22">SUM(E23:E24)</f>
        <v>0</v>
      </c>
      <c r="F22" s="35"/>
      <c r="G22" s="35">
        <f t="shared" si="3"/>
        <v>0</v>
      </c>
      <c r="H22" s="35">
        <f t="shared" si="3"/>
        <v>0</v>
      </c>
      <c r="I22" s="35">
        <f t="shared" si="3"/>
        <v>5191.6</v>
      </c>
      <c r="J22" s="35">
        <f t="shared" si="3"/>
        <v>0</v>
      </c>
      <c r="K22" s="35">
        <f t="shared" si="3"/>
        <v>0</v>
      </c>
      <c r="L22" s="35">
        <f t="shared" si="3"/>
        <v>0</v>
      </c>
      <c r="M22" s="35">
        <f t="shared" si="3"/>
        <v>8116.01</v>
      </c>
    </row>
    <row r="23" spans="1:13" ht="15" customHeight="1">
      <c r="A23" s="36" t="s">
        <v>146</v>
      </c>
      <c r="B23" s="37" t="s">
        <v>127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>
        <f>SUM(C23,D23,E23,F23-G23-H23-I23-J23)</f>
        <v>0</v>
      </c>
    </row>
    <row r="24" spans="1:13" ht="15" customHeight="1">
      <c r="A24" s="36" t="s">
        <v>147</v>
      </c>
      <c r="B24" s="37" t="s">
        <v>128</v>
      </c>
      <c r="C24" s="35">
        <v>11448.82</v>
      </c>
      <c r="D24" s="35">
        <v>1858.79</v>
      </c>
      <c r="E24" s="35"/>
      <c r="F24" s="35"/>
      <c r="G24" s="35"/>
      <c r="H24" s="35"/>
      <c r="I24" s="35">
        <v>5191.6</v>
      </c>
      <c r="J24" s="35"/>
      <c r="K24" s="35"/>
      <c r="L24" s="35"/>
      <c r="M24" s="35">
        <f>C24+D24-I24</f>
        <v>8116.01</v>
      </c>
    </row>
    <row r="25" spans="1:13" ht="15" customHeight="1">
      <c r="A25" s="34" t="s">
        <v>112</v>
      </c>
      <c r="B25" s="44" t="s">
        <v>130</v>
      </c>
      <c r="C25" s="35">
        <f>C24+C20+C18+C15</f>
        <v>3571033.91</v>
      </c>
      <c r="D25" s="35">
        <f>D22+D20+D18+D17+D15+D14</f>
        <v>1002823.05</v>
      </c>
      <c r="E25" s="35">
        <f>SUM(E13,E16,E19,E22)</f>
        <v>0</v>
      </c>
      <c r="F25" s="35"/>
      <c r="G25" s="35">
        <f aca="true" t="shared" si="4" ref="G25:L25">SUM(G13,G16,G19,G22)</f>
        <v>0</v>
      </c>
      <c r="H25" s="35">
        <f t="shared" si="4"/>
        <v>0</v>
      </c>
      <c r="I25" s="35">
        <f t="shared" si="4"/>
        <v>1048038.1299999999</v>
      </c>
      <c r="J25" s="35">
        <f t="shared" si="4"/>
        <v>0</v>
      </c>
      <c r="K25" s="35">
        <f t="shared" si="4"/>
        <v>0</v>
      </c>
      <c r="L25" s="35">
        <f t="shared" si="4"/>
        <v>0</v>
      </c>
      <c r="M25" s="35">
        <f>SUM(M13,M16,M19,M22)</f>
        <v>3527677.62</v>
      </c>
    </row>
    <row r="26" ht="13.5" customHeight="1"/>
    <row r="27" ht="15" hidden="1"/>
    <row r="28" spans="2:11" ht="15">
      <c r="B28" s="17" t="s">
        <v>265</v>
      </c>
      <c r="J28" s="17" t="s">
        <v>266</v>
      </c>
      <c r="K28" s="17" t="s">
        <v>267</v>
      </c>
    </row>
    <row r="31" spans="2:10" ht="15">
      <c r="B31" s="17" t="s">
        <v>263</v>
      </c>
      <c r="J31" s="17" t="s">
        <v>264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75" right="0.75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Buhaltere</cp:lastModifiedBy>
  <cp:lastPrinted>2014-07-14T14:22:56Z</cp:lastPrinted>
  <dcterms:created xsi:type="dcterms:W3CDTF">1996-10-14T23:33:28Z</dcterms:created>
  <dcterms:modified xsi:type="dcterms:W3CDTF">2014-07-14T14:24:31Z</dcterms:modified>
  <cp:category/>
  <cp:version/>
  <cp:contentType/>
  <cp:contentStatus/>
</cp:coreProperties>
</file>